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fatouf\Desktop\ONE PAGER\"/>
    </mc:Choice>
  </mc:AlternateContent>
  <xr:revisionPtr revIDLastSave="0" documentId="8_{B564E0DC-AF03-48DC-907B-C130163FF918}" xr6:coauthVersionLast="47" xr6:coauthVersionMax="47" xr10:uidLastSave="{00000000-0000-0000-0000-000000000000}"/>
  <bookViews>
    <workbookView xWindow="-108" yWindow="-108" windowWidth="23256" windowHeight="12576" firstSheet="3" activeTab="5" xr2:uid="{00000000-000D-0000-FFFF-FFFF00000000}"/>
  </bookViews>
  <sheets>
    <sheet name="Introduction" sheetId="10" r:id="rId1"/>
    <sheet name="1. Programme scope" sheetId="11" r:id="rId2"/>
    <sheet name="2. Alignment Assessment" sheetId="1" r:id="rId3"/>
    <sheet name="3. Programme governance review" sheetId="6" r:id="rId4"/>
    <sheet name="4. Reference documents" sheetId="12" r:id="rId5"/>
    <sheet name="5. Results and charts" sheetId="9" r:id="rId6"/>
    <sheet name="Scoring data" sheetId="8" state="hidden" r:id="rId7"/>
  </sheets>
  <definedNames>
    <definedName name="_xlnm._FilterDatabase" localSheetId="2" hidden="1">'2. Alignment Assessment'!$B$1:$K$123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2" i="1" l="1"/>
  <c r="G123" i="1"/>
  <c r="G6" i="1" l="1"/>
  <c r="G8" i="1"/>
  <c r="C7" i="8" s="1"/>
  <c r="G9" i="1"/>
  <c r="G10" i="1"/>
  <c r="C9" i="8" s="1"/>
  <c r="D9" i="8" s="1"/>
  <c r="G12" i="1"/>
  <c r="C11" i="8" s="1"/>
  <c r="D11" i="8" s="1"/>
  <c r="G13" i="1"/>
  <c r="C12" i="8" s="1"/>
  <c r="D12" i="8" s="1"/>
  <c r="G14" i="1"/>
  <c r="C13" i="8" s="1"/>
  <c r="D13" i="8" s="1"/>
  <c r="G15" i="1"/>
  <c r="C14" i="8" s="1"/>
  <c r="D14" i="8" s="1"/>
  <c r="G16" i="1"/>
  <c r="C15" i="8" s="1"/>
  <c r="D15" i="8" s="1"/>
  <c r="G18" i="1"/>
  <c r="C17" i="8" s="1"/>
  <c r="G20" i="1"/>
  <c r="C19" i="8" s="1"/>
  <c r="D19" i="8" s="1"/>
  <c r="G21" i="1"/>
  <c r="C20" i="8" s="1"/>
  <c r="D20" i="8" s="1"/>
  <c r="G23" i="1"/>
  <c r="C22" i="8" s="1"/>
  <c r="D22" i="8" s="1"/>
  <c r="G27" i="1"/>
  <c r="C26" i="8" s="1"/>
  <c r="D26" i="8" s="1"/>
  <c r="G28" i="1"/>
  <c r="C27" i="8" s="1"/>
  <c r="D27" i="8" s="1"/>
  <c r="G29" i="1"/>
  <c r="C28" i="8" s="1"/>
  <c r="D28" i="8" s="1"/>
  <c r="G30" i="1"/>
  <c r="G31" i="1"/>
  <c r="C30" i="8" s="1"/>
  <c r="G32" i="1"/>
  <c r="G33" i="1"/>
  <c r="C32" i="8" s="1"/>
  <c r="G34" i="1"/>
  <c r="C33" i="8" s="1"/>
  <c r="D33" i="8" s="1"/>
  <c r="G35" i="1"/>
  <c r="C34" i="8" s="1"/>
  <c r="D34" i="8" s="1"/>
  <c r="G36" i="1"/>
  <c r="C35" i="8" s="1"/>
  <c r="D35" i="8" s="1"/>
  <c r="G37" i="1"/>
  <c r="C36" i="8" s="1"/>
  <c r="D36" i="8" s="1"/>
  <c r="G38" i="1"/>
  <c r="C37" i="8" s="1"/>
  <c r="D37" i="8" s="1"/>
  <c r="G39" i="1"/>
  <c r="C38" i="8" s="1"/>
  <c r="D38" i="8" s="1"/>
  <c r="G40" i="1"/>
  <c r="G41" i="1"/>
  <c r="G42" i="1"/>
  <c r="C41" i="8" s="1"/>
  <c r="D41" i="8" s="1"/>
  <c r="G43" i="1"/>
  <c r="C42" i="8" s="1"/>
  <c r="D42" i="8" s="1"/>
  <c r="G44" i="1"/>
  <c r="G45" i="1"/>
  <c r="C44" i="8" s="1"/>
  <c r="D44" i="8" s="1"/>
  <c r="G46" i="1"/>
  <c r="C45" i="8" s="1"/>
  <c r="D45" i="8" s="1"/>
  <c r="G47" i="1"/>
  <c r="G48" i="1"/>
  <c r="G49" i="1"/>
  <c r="C48" i="8" s="1"/>
  <c r="D48" i="8" s="1"/>
  <c r="G50" i="1"/>
  <c r="C49" i="8" s="1"/>
  <c r="D49" i="8" s="1"/>
  <c r="G51" i="1"/>
  <c r="C50" i="8" s="1"/>
  <c r="D50" i="8" s="1"/>
  <c r="G52" i="1"/>
  <c r="C51" i="8" s="1"/>
  <c r="D51" i="8" s="1"/>
  <c r="G53" i="1"/>
  <c r="C52" i="8" s="1"/>
  <c r="D52" i="8" s="1"/>
  <c r="G54" i="1"/>
  <c r="C53" i="8" s="1"/>
  <c r="D53" i="8" s="1"/>
  <c r="G55" i="1"/>
  <c r="G56" i="1"/>
  <c r="G59" i="1"/>
  <c r="G60" i="1"/>
  <c r="C59" i="8" s="1"/>
  <c r="D59" i="8" s="1"/>
  <c r="G61" i="1"/>
  <c r="C60" i="8" s="1"/>
  <c r="D60" i="8" s="1"/>
  <c r="G62" i="1"/>
  <c r="C61" i="8" s="1"/>
  <c r="D61" i="8" s="1"/>
  <c r="G63" i="1"/>
  <c r="C62" i="8" s="1"/>
  <c r="D62" i="8" s="1"/>
  <c r="G64" i="1"/>
  <c r="C63" i="8" s="1"/>
  <c r="D63" i="8" s="1"/>
  <c r="G65" i="1"/>
  <c r="G66" i="1"/>
  <c r="G67" i="1"/>
  <c r="C66" i="8" s="1"/>
  <c r="D66" i="8" s="1"/>
  <c r="G68" i="1"/>
  <c r="C67" i="8" s="1"/>
  <c r="D67" i="8" s="1"/>
  <c r="G69" i="1"/>
  <c r="C68" i="8" s="1"/>
  <c r="D68" i="8" s="1"/>
  <c r="G70" i="1"/>
  <c r="C69" i="8" s="1"/>
  <c r="D69" i="8" s="1"/>
  <c r="G71" i="1"/>
  <c r="C70" i="8" s="1"/>
  <c r="D70" i="8" s="1"/>
  <c r="G72" i="1"/>
  <c r="C71" i="8" s="1"/>
  <c r="D71" i="8" s="1"/>
  <c r="G73" i="1"/>
  <c r="G74" i="1"/>
  <c r="G75" i="1"/>
  <c r="G76" i="1"/>
  <c r="C75" i="8" s="1"/>
  <c r="D75" i="8" s="1"/>
  <c r="G79" i="1"/>
  <c r="C78" i="8" s="1"/>
  <c r="D78" i="8" s="1"/>
  <c r="G80" i="1"/>
  <c r="C79" i="8" s="1"/>
  <c r="D79" i="8" s="1"/>
  <c r="G81" i="1"/>
  <c r="C80" i="8" s="1"/>
  <c r="D80" i="8" s="1"/>
  <c r="G82" i="1"/>
  <c r="C81" i="8" s="1"/>
  <c r="D81" i="8" s="1"/>
  <c r="G83" i="1"/>
  <c r="C82" i="8" s="1"/>
  <c r="G84" i="1"/>
  <c r="C83" i="8" s="1"/>
  <c r="D83" i="8" s="1"/>
  <c r="G85" i="1"/>
  <c r="C84" i="8" s="1"/>
  <c r="D84" i="8" s="1"/>
  <c r="G86" i="1"/>
  <c r="C85" i="8" s="1"/>
  <c r="G87" i="1"/>
  <c r="C86" i="8" s="1"/>
  <c r="D86" i="8" s="1"/>
  <c r="G88" i="1"/>
  <c r="G89" i="1"/>
  <c r="C88" i="8" s="1"/>
  <c r="D88" i="8" s="1"/>
  <c r="G90" i="1"/>
  <c r="C89" i="8" s="1"/>
  <c r="D89" i="8" s="1"/>
  <c r="G91" i="1"/>
  <c r="C90" i="8" s="1"/>
  <c r="D90" i="8" s="1"/>
  <c r="G94" i="1"/>
  <c r="C93" i="8" s="1"/>
  <c r="D93" i="8" s="1"/>
  <c r="G95" i="1"/>
  <c r="C94" i="8" s="1"/>
  <c r="D94" i="8" s="1"/>
  <c r="G97" i="1"/>
  <c r="C96" i="8" s="1"/>
  <c r="D96" i="8" s="1"/>
  <c r="G98" i="1"/>
  <c r="C97" i="8" s="1"/>
  <c r="D97" i="8" s="1"/>
  <c r="G99" i="1"/>
  <c r="G100" i="1"/>
  <c r="C99" i="8" s="1"/>
  <c r="D99" i="8" s="1"/>
  <c r="G101" i="1"/>
  <c r="C100" i="8" s="1"/>
  <c r="D100" i="8" s="1"/>
  <c r="G104" i="1"/>
  <c r="G105" i="1"/>
  <c r="G106" i="1"/>
  <c r="G107" i="1"/>
  <c r="C106" i="8" s="1"/>
  <c r="D106" i="8" s="1"/>
  <c r="G108" i="1"/>
  <c r="C107" i="8" s="1"/>
  <c r="D107" i="8" s="1"/>
  <c r="G111" i="1"/>
  <c r="C110" i="8" s="1"/>
  <c r="D110" i="8" s="1"/>
  <c r="G112" i="1"/>
  <c r="C111" i="8" s="1"/>
  <c r="D111" i="8" s="1"/>
  <c r="G113" i="1"/>
  <c r="G114" i="1"/>
  <c r="C113" i="8" s="1"/>
  <c r="D113" i="8" s="1"/>
  <c r="G116" i="1"/>
  <c r="G118" i="1"/>
  <c r="C117" i="8" s="1"/>
  <c r="G120" i="1"/>
  <c r="C119" i="8" s="1"/>
  <c r="D119" i="8" s="1"/>
  <c r="G121" i="1"/>
  <c r="C120" i="8" s="1"/>
  <c r="D120" i="8" s="1"/>
  <c r="C122" i="8"/>
  <c r="D122" i="8" s="1"/>
  <c r="G5" i="1"/>
  <c r="C4" i="8" s="1"/>
  <c r="D4" i="8" s="1"/>
  <c r="G59" i="8"/>
  <c r="H59" i="8" s="1"/>
  <c r="E59" i="8"/>
  <c r="F59" i="8" s="1"/>
  <c r="A108" i="8"/>
  <c r="A23" i="8"/>
  <c r="B14" i="8"/>
  <c r="B15" i="8"/>
  <c r="B16" i="8"/>
  <c r="B17" i="8"/>
  <c r="B18" i="8"/>
  <c r="B19" i="8"/>
  <c r="B22" i="8"/>
  <c r="B23" i="8"/>
  <c r="B24" i="8"/>
  <c r="B25" i="8"/>
  <c r="B26" i="8"/>
  <c r="B27" i="8"/>
  <c r="B28" i="8"/>
  <c r="B29" i="8"/>
  <c r="B76" i="8"/>
  <c r="B77" i="8"/>
  <c r="B78" i="8"/>
  <c r="B100" i="8"/>
  <c r="B101" i="8"/>
  <c r="B102" i="8"/>
  <c r="B103" i="8"/>
  <c r="B91" i="8"/>
  <c r="B92" i="8"/>
  <c r="B93" i="8"/>
  <c r="B99" i="8"/>
  <c r="G11" i="8"/>
  <c r="H11" i="8" s="1"/>
  <c r="G22" i="8"/>
  <c r="H22" i="8" s="1"/>
  <c r="G33" i="8"/>
  <c r="H33" i="8" s="1"/>
  <c r="G41" i="8"/>
  <c r="H41" i="8" s="1"/>
  <c r="G49" i="8"/>
  <c r="H49" i="8" s="1"/>
  <c r="G60" i="8"/>
  <c r="H60" i="8" s="1"/>
  <c r="G68" i="8"/>
  <c r="H68" i="8" s="1"/>
  <c r="G78" i="8"/>
  <c r="H78" i="8" s="1"/>
  <c r="G86" i="8"/>
  <c r="H86" i="8" s="1"/>
  <c r="G97" i="8"/>
  <c r="H97" i="8" s="1"/>
  <c r="G107" i="8"/>
  <c r="H107" i="8" s="1"/>
  <c r="G120" i="8"/>
  <c r="H120" i="8" s="1"/>
  <c r="G5" i="8"/>
  <c r="H5" i="8" s="1"/>
  <c r="G7" i="8"/>
  <c r="H7" i="8" s="1"/>
  <c r="G8" i="8"/>
  <c r="H8" i="8" s="1"/>
  <c r="G9" i="8"/>
  <c r="H9" i="8" s="1"/>
  <c r="G12" i="8"/>
  <c r="H12" i="8" s="1"/>
  <c r="G13" i="8"/>
  <c r="H13" i="8" s="1"/>
  <c r="G14" i="8"/>
  <c r="H14" i="8" s="1"/>
  <c r="G15" i="8"/>
  <c r="H15" i="8" s="1"/>
  <c r="G17" i="8"/>
  <c r="H17" i="8" s="1"/>
  <c r="G19" i="8"/>
  <c r="H19" i="8" s="1"/>
  <c r="G20" i="8"/>
  <c r="H20" i="8" s="1"/>
  <c r="G26" i="8"/>
  <c r="H26" i="8" s="1"/>
  <c r="G27" i="8"/>
  <c r="H27" i="8" s="1"/>
  <c r="G28" i="8"/>
  <c r="H28" i="8" s="1"/>
  <c r="G29" i="8"/>
  <c r="H29" i="8" s="1"/>
  <c r="G30" i="8"/>
  <c r="H30" i="8" s="1"/>
  <c r="G31" i="8"/>
  <c r="H31" i="8" s="1"/>
  <c r="G32" i="8"/>
  <c r="H32" i="8" s="1"/>
  <c r="G34" i="8"/>
  <c r="H34" i="8" s="1"/>
  <c r="G35" i="8"/>
  <c r="H35" i="8" s="1"/>
  <c r="G36" i="8"/>
  <c r="H36" i="8" s="1"/>
  <c r="G37" i="8"/>
  <c r="H37" i="8" s="1"/>
  <c r="G38" i="8"/>
  <c r="H38" i="8" s="1"/>
  <c r="G39" i="8"/>
  <c r="H39" i="8" s="1"/>
  <c r="G40" i="8"/>
  <c r="H40" i="8" s="1"/>
  <c r="G42" i="8"/>
  <c r="H42" i="8" s="1"/>
  <c r="G43" i="8"/>
  <c r="H43" i="8" s="1"/>
  <c r="G44" i="8"/>
  <c r="H44" i="8" s="1"/>
  <c r="G45" i="8"/>
  <c r="H45" i="8" s="1"/>
  <c r="G46" i="8"/>
  <c r="H46" i="8" s="1"/>
  <c r="G47" i="8"/>
  <c r="H47" i="8" s="1"/>
  <c r="G48" i="8"/>
  <c r="H48" i="8" s="1"/>
  <c r="G50" i="8"/>
  <c r="H50" i="8" s="1"/>
  <c r="G51" i="8"/>
  <c r="H51" i="8" s="1"/>
  <c r="G52" i="8"/>
  <c r="H52" i="8" s="1"/>
  <c r="G53" i="8"/>
  <c r="H53" i="8" s="1"/>
  <c r="G54" i="8"/>
  <c r="H54" i="8" s="1"/>
  <c r="G55" i="8"/>
  <c r="H55" i="8" s="1"/>
  <c r="G58" i="8"/>
  <c r="H58" i="8" s="1"/>
  <c r="G61" i="8"/>
  <c r="H61" i="8" s="1"/>
  <c r="G62" i="8"/>
  <c r="H62" i="8" s="1"/>
  <c r="G63" i="8"/>
  <c r="H63" i="8" s="1"/>
  <c r="G64" i="8"/>
  <c r="H64" i="8" s="1"/>
  <c r="G65" i="8"/>
  <c r="H65" i="8" s="1"/>
  <c r="G66" i="8"/>
  <c r="H66" i="8" s="1"/>
  <c r="G67" i="8"/>
  <c r="H67" i="8" s="1"/>
  <c r="G69" i="8"/>
  <c r="H69" i="8" s="1"/>
  <c r="G70" i="8"/>
  <c r="H70" i="8" s="1"/>
  <c r="G71" i="8"/>
  <c r="H71" i="8" s="1"/>
  <c r="G72" i="8"/>
  <c r="H72" i="8" s="1"/>
  <c r="G73" i="8"/>
  <c r="H73" i="8" s="1"/>
  <c r="G74" i="8"/>
  <c r="H74" i="8" s="1"/>
  <c r="G75" i="8"/>
  <c r="H75" i="8" s="1"/>
  <c r="G79" i="8"/>
  <c r="H79" i="8" s="1"/>
  <c r="G80" i="8"/>
  <c r="H80" i="8" s="1"/>
  <c r="G81" i="8"/>
  <c r="H81" i="8" s="1"/>
  <c r="G82" i="8"/>
  <c r="H82" i="8" s="1"/>
  <c r="G83" i="8"/>
  <c r="H83" i="8" s="1"/>
  <c r="G84" i="8"/>
  <c r="H84" i="8" s="1"/>
  <c r="G85" i="8"/>
  <c r="H85" i="8" s="1"/>
  <c r="G87" i="8"/>
  <c r="H87" i="8" s="1"/>
  <c r="G88" i="8"/>
  <c r="H88" i="8" s="1"/>
  <c r="G89" i="8"/>
  <c r="H89" i="8" s="1"/>
  <c r="G90" i="8"/>
  <c r="H90" i="8" s="1"/>
  <c r="G93" i="8"/>
  <c r="H93" i="8" s="1"/>
  <c r="G94" i="8"/>
  <c r="H94" i="8" s="1"/>
  <c r="G96" i="8"/>
  <c r="H96" i="8" s="1"/>
  <c r="G98" i="8"/>
  <c r="H98" i="8" s="1"/>
  <c r="G99" i="8"/>
  <c r="H99" i="8" s="1"/>
  <c r="G100" i="8"/>
  <c r="H100" i="8" s="1"/>
  <c r="G103" i="8"/>
  <c r="H103" i="8" s="1"/>
  <c r="G104" i="8"/>
  <c r="H104" i="8" s="1"/>
  <c r="G105" i="8"/>
  <c r="H105" i="8" s="1"/>
  <c r="G106" i="8"/>
  <c r="H106" i="8" s="1"/>
  <c r="G110" i="8"/>
  <c r="H110" i="8" s="1"/>
  <c r="G111" i="8"/>
  <c r="H111" i="8" s="1"/>
  <c r="G112" i="8"/>
  <c r="H112" i="8" s="1"/>
  <c r="G113" i="8"/>
  <c r="H113" i="8" s="1"/>
  <c r="G115" i="8"/>
  <c r="H115" i="8" s="1"/>
  <c r="G117" i="8"/>
  <c r="H117" i="8" s="1"/>
  <c r="G119" i="8"/>
  <c r="H119" i="8" s="1"/>
  <c r="G121" i="8"/>
  <c r="H121" i="8" s="1"/>
  <c r="G122" i="8"/>
  <c r="H122" i="8" s="1"/>
  <c r="E13" i="8"/>
  <c r="F13" i="8" s="1"/>
  <c r="E19" i="8"/>
  <c r="F19" i="8" s="1"/>
  <c r="E20" i="8"/>
  <c r="F20" i="8" s="1"/>
  <c r="E28" i="8"/>
  <c r="F28" i="8" s="1"/>
  <c r="E34" i="8"/>
  <c r="F34" i="8" s="1"/>
  <c r="E35" i="8"/>
  <c r="F35" i="8" s="1"/>
  <c r="E39" i="8"/>
  <c r="F39" i="8" s="1"/>
  <c r="E40" i="8"/>
  <c r="F40" i="8" s="1"/>
  <c r="E44" i="8"/>
  <c r="F44" i="8" s="1"/>
  <c r="E50" i="8"/>
  <c r="F50" i="8" s="1"/>
  <c r="E51" i="8"/>
  <c r="F51" i="8" s="1"/>
  <c r="E55" i="8"/>
  <c r="F55" i="8" s="1"/>
  <c r="E58" i="8"/>
  <c r="F58" i="8" s="1"/>
  <c r="E63" i="8"/>
  <c r="F63" i="8" s="1"/>
  <c r="E69" i="8"/>
  <c r="F69" i="8" s="1"/>
  <c r="E70" i="8"/>
  <c r="F70" i="8" s="1"/>
  <c r="E74" i="8"/>
  <c r="F74" i="8" s="1"/>
  <c r="E75" i="8"/>
  <c r="F75" i="8" s="1"/>
  <c r="E81" i="8"/>
  <c r="F81" i="8" s="1"/>
  <c r="E87" i="8"/>
  <c r="F87" i="8" s="1"/>
  <c r="E88" i="8"/>
  <c r="F88" i="8" s="1"/>
  <c r="E94" i="8"/>
  <c r="F94" i="8" s="1"/>
  <c r="E96" i="8"/>
  <c r="F96" i="8" s="1"/>
  <c r="E100" i="8"/>
  <c r="F100" i="8" s="1"/>
  <c r="E110" i="8"/>
  <c r="F110" i="8" s="1"/>
  <c r="E111" i="8"/>
  <c r="F111" i="8" s="1"/>
  <c r="E117" i="8"/>
  <c r="F117" i="8" s="1"/>
  <c r="E119" i="8"/>
  <c r="F119" i="8" s="1"/>
  <c r="E5" i="8"/>
  <c r="F5" i="8" s="1"/>
  <c r="E7" i="8"/>
  <c r="F7" i="8" s="1"/>
  <c r="E8" i="8"/>
  <c r="F8" i="8" s="1"/>
  <c r="E9" i="8"/>
  <c r="F9" i="8" s="1"/>
  <c r="E11" i="8"/>
  <c r="F11" i="8" s="1"/>
  <c r="E12" i="8"/>
  <c r="F12" i="8" s="1"/>
  <c r="E14" i="8"/>
  <c r="F14" i="8" s="1"/>
  <c r="E15" i="8"/>
  <c r="F15" i="8" s="1"/>
  <c r="E17" i="8"/>
  <c r="F17" i="8" s="1"/>
  <c r="E22" i="8"/>
  <c r="F22" i="8" s="1"/>
  <c r="E26" i="8"/>
  <c r="F26" i="8" s="1"/>
  <c r="E27" i="8"/>
  <c r="F27" i="8" s="1"/>
  <c r="E29" i="8"/>
  <c r="F29" i="8" s="1"/>
  <c r="E30" i="8"/>
  <c r="F30" i="8" s="1"/>
  <c r="E31" i="8"/>
  <c r="F31" i="8" s="1"/>
  <c r="E32" i="8"/>
  <c r="F32" i="8" s="1"/>
  <c r="E33" i="8"/>
  <c r="F33" i="8" s="1"/>
  <c r="E36" i="8"/>
  <c r="F36" i="8" s="1"/>
  <c r="E37" i="8"/>
  <c r="F37" i="8" s="1"/>
  <c r="E38" i="8"/>
  <c r="F38" i="8" s="1"/>
  <c r="E41" i="8"/>
  <c r="F41" i="8" s="1"/>
  <c r="E42" i="8"/>
  <c r="F42" i="8" s="1"/>
  <c r="E43" i="8"/>
  <c r="F43" i="8" s="1"/>
  <c r="E45" i="8"/>
  <c r="F45" i="8" s="1"/>
  <c r="E46" i="8"/>
  <c r="F46" i="8" s="1"/>
  <c r="E47" i="8"/>
  <c r="F47" i="8" s="1"/>
  <c r="E48" i="8"/>
  <c r="F48" i="8" s="1"/>
  <c r="E49" i="8"/>
  <c r="F49" i="8" s="1"/>
  <c r="E52" i="8"/>
  <c r="F52" i="8" s="1"/>
  <c r="E53" i="8"/>
  <c r="F53" i="8" s="1"/>
  <c r="E54" i="8"/>
  <c r="F54" i="8" s="1"/>
  <c r="E60" i="8"/>
  <c r="F60" i="8" s="1"/>
  <c r="E61" i="8"/>
  <c r="F61" i="8" s="1"/>
  <c r="E62" i="8"/>
  <c r="F62" i="8" s="1"/>
  <c r="E64" i="8"/>
  <c r="F64" i="8" s="1"/>
  <c r="E65" i="8"/>
  <c r="F65" i="8" s="1"/>
  <c r="E66" i="8"/>
  <c r="F66" i="8" s="1"/>
  <c r="E67" i="8"/>
  <c r="F67" i="8" s="1"/>
  <c r="E68" i="8"/>
  <c r="F68" i="8" s="1"/>
  <c r="E71" i="8"/>
  <c r="F71" i="8" s="1"/>
  <c r="E72" i="8"/>
  <c r="F72" i="8" s="1"/>
  <c r="E73" i="8"/>
  <c r="F73" i="8" s="1"/>
  <c r="E78" i="8"/>
  <c r="F78" i="8" s="1"/>
  <c r="E79" i="8"/>
  <c r="F79" i="8" s="1"/>
  <c r="E80" i="8"/>
  <c r="F80" i="8" s="1"/>
  <c r="E82" i="8"/>
  <c r="F82" i="8" s="1"/>
  <c r="E83" i="8"/>
  <c r="F83" i="8" s="1"/>
  <c r="E84" i="8"/>
  <c r="F84" i="8" s="1"/>
  <c r="E85" i="8"/>
  <c r="F85" i="8" s="1"/>
  <c r="E86" i="8"/>
  <c r="F86" i="8" s="1"/>
  <c r="E89" i="8"/>
  <c r="F89" i="8" s="1"/>
  <c r="E90" i="8"/>
  <c r="F90" i="8" s="1"/>
  <c r="E93" i="8"/>
  <c r="F93" i="8" s="1"/>
  <c r="E97" i="8"/>
  <c r="F97" i="8" s="1"/>
  <c r="E98" i="8"/>
  <c r="F98" i="8" s="1"/>
  <c r="E99" i="8"/>
  <c r="F99" i="8" s="1"/>
  <c r="E103" i="8"/>
  <c r="F103" i="8" s="1"/>
  <c r="E104" i="8"/>
  <c r="F104" i="8" s="1"/>
  <c r="E105" i="8"/>
  <c r="F105" i="8" s="1"/>
  <c r="E106" i="8"/>
  <c r="F106" i="8" s="1"/>
  <c r="E107" i="8"/>
  <c r="F107" i="8" s="1"/>
  <c r="E112" i="8"/>
  <c r="F112" i="8" s="1"/>
  <c r="E113" i="8"/>
  <c r="F113" i="8" s="1"/>
  <c r="E115" i="8"/>
  <c r="F115" i="8" s="1"/>
  <c r="E120" i="8"/>
  <c r="F120" i="8" s="1"/>
  <c r="E121" i="8"/>
  <c r="F121" i="8" s="1"/>
  <c r="E122" i="8"/>
  <c r="F122" i="8" s="1"/>
  <c r="D85" i="8"/>
  <c r="C5" i="8"/>
  <c r="D5" i="8" s="1"/>
  <c r="D7" i="8"/>
  <c r="C8" i="8"/>
  <c r="D8" i="8" s="1"/>
  <c r="D17" i="8"/>
  <c r="C29" i="8"/>
  <c r="D29" i="8" s="1"/>
  <c r="D30" i="8"/>
  <c r="C31" i="8"/>
  <c r="D31" i="8" s="1"/>
  <c r="D32" i="8"/>
  <c r="C39" i="8"/>
  <c r="D39" i="8" s="1"/>
  <c r="C40" i="8"/>
  <c r="D40" i="8" s="1"/>
  <c r="C43" i="8"/>
  <c r="D43" i="8" s="1"/>
  <c r="C46" i="8"/>
  <c r="D46" i="8" s="1"/>
  <c r="C47" i="8"/>
  <c r="D47" i="8" s="1"/>
  <c r="C54" i="8"/>
  <c r="D54" i="8" s="1"/>
  <c r="C55" i="8"/>
  <c r="D55" i="8" s="1"/>
  <c r="C58" i="8"/>
  <c r="D58" i="8" s="1"/>
  <c r="C64" i="8"/>
  <c r="D64" i="8" s="1"/>
  <c r="C65" i="8"/>
  <c r="D65" i="8" s="1"/>
  <c r="C72" i="8"/>
  <c r="D72" i="8" s="1"/>
  <c r="C73" i="8"/>
  <c r="D73" i="8" s="1"/>
  <c r="C74" i="8"/>
  <c r="D74" i="8" s="1"/>
  <c r="D82" i="8"/>
  <c r="C87" i="8"/>
  <c r="D87" i="8" s="1"/>
  <c r="C98" i="8"/>
  <c r="D98" i="8" s="1"/>
  <c r="C103" i="8"/>
  <c r="D103" i="8" s="1"/>
  <c r="C104" i="8"/>
  <c r="D104" i="8" s="1"/>
  <c r="C105" i="8"/>
  <c r="D105" i="8" s="1"/>
  <c r="C112" i="8"/>
  <c r="D112" i="8" s="1"/>
  <c r="C115" i="8"/>
  <c r="D115" i="8" s="1"/>
  <c r="D117" i="8"/>
  <c r="C121" i="8"/>
  <c r="D121" i="8" s="1"/>
  <c r="B4" i="8"/>
  <c r="B5" i="8"/>
  <c r="B6" i="8"/>
  <c r="B7" i="8"/>
  <c r="B8" i="8"/>
  <c r="B9" i="8"/>
  <c r="B10" i="8"/>
  <c r="B11" i="8"/>
  <c r="B12" i="8"/>
  <c r="B13" i="8"/>
  <c r="B20" i="8"/>
  <c r="B21"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9" i="8"/>
  <c r="B80" i="8"/>
  <c r="B81" i="8"/>
  <c r="B82" i="8"/>
  <c r="B83" i="8"/>
  <c r="B84" i="8"/>
  <c r="B85" i="8"/>
  <c r="B86" i="8"/>
  <c r="B87" i="8"/>
  <c r="B88" i="8"/>
  <c r="B89" i="8"/>
  <c r="B90" i="8"/>
  <c r="B94" i="8"/>
  <c r="B95" i="8"/>
  <c r="B96" i="8"/>
  <c r="B97" i="8"/>
  <c r="B98" i="8"/>
  <c r="B104" i="8"/>
  <c r="B105" i="8"/>
  <c r="B106" i="8"/>
  <c r="B107" i="8"/>
  <c r="B108" i="8"/>
  <c r="B109" i="8"/>
  <c r="B110" i="8"/>
  <c r="B111" i="8"/>
  <c r="B112" i="8"/>
  <c r="B113" i="8"/>
  <c r="B114" i="8"/>
  <c r="B115" i="8"/>
  <c r="B116" i="8"/>
  <c r="B117" i="8"/>
  <c r="B118" i="8"/>
  <c r="B119" i="8"/>
  <c r="B120" i="8"/>
  <c r="B121" i="8"/>
  <c r="B122" i="8"/>
  <c r="A39" i="8"/>
  <c r="A40" i="8"/>
  <c r="A41" i="8"/>
  <c r="A42" i="8"/>
  <c r="A43" i="8"/>
  <c r="A44" i="8"/>
  <c r="A45" i="8"/>
  <c r="A46" i="8"/>
  <c r="A47" i="8"/>
  <c r="A48" i="8"/>
  <c r="A49" i="8"/>
  <c r="A50" i="8"/>
  <c r="A51" i="8"/>
  <c r="A52" i="8"/>
  <c r="A53" i="8"/>
  <c r="A54" i="8"/>
  <c r="A55" i="8"/>
  <c r="A58" i="8"/>
  <c r="A59" i="8"/>
  <c r="A60" i="8"/>
  <c r="A61" i="8"/>
  <c r="A62" i="8"/>
  <c r="A63" i="8"/>
  <c r="A64" i="8"/>
  <c r="A65" i="8"/>
  <c r="A66" i="8"/>
  <c r="A67" i="8"/>
  <c r="A68" i="8"/>
  <c r="A69" i="8"/>
  <c r="A70" i="8"/>
  <c r="A71" i="8"/>
  <c r="A72" i="8"/>
  <c r="A73" i="8"/>
  <c r="A74" i="8"/>
  <c r="A75" i="8"/>
  <c r="A78" i="8"/>
  <c r="A79" i="8"/>
  <c r="A80" i="8"/>
  <c r="A81" i="8"/>
  <c r="A82" i="8"/>
  <c r="A83" i="8"/>
  <c r="A84" i="8"/>
  <c r="A85" i="8"/>
  <c r="A86" i="8"/>
  <c r="A87" i="8"/>
  <c r="A88" i="8"/>
  <c r="A89" i="8"/>
  <c r="A90" i="8"/>
  <c r="A93" i="8"/>
  <c r="A94" i="8"/>
  <c r="A96" i="8"/>
  <c r="A97" i="8"/>
  <c r="A98" i="8"/>
  <c r="A99" i="8"/>
  <c r="A100" i="8"/>
  <c r="A103" i="8"/>
  <c r="A104" i="8"/>
  <c r="A105" i="8"/>
  <c r="A106" i="8"/>
  <c r="A107" i="8"/>
  <c r="A110" i="8"/>
  <c r="A111" i="8"/>
  <c r="A112" i="8"/>
  <c r="A113" i="8"/>
  <c r="A115" i="8"/>
  <c r="A117" i="8"/>
  <c r="A119" i="8"/>
  <c r="A120" i="8"/>
  <c r="A121" i="8"/>
  <c r="A122" i="8"/>
  <c r="A26" i="8"/>
  <c r="A27" i="8"/>
  <c r="A28" i="8"/>
  <c r="A29" i="8"/>
  <c r="A30" i="8"/>
  <c r="A31" i="8"/>
  <c r="A32" i="8"/>
  <c r="A33" i="8"/>
  <c r="A34" i="8"/>
  <c r="A35" i="8"/>
  <c r="A36" i="8"/>
  <c r="A37" i="8"/>
  <c r="A38" i="8"/>
  <c r="A5" i="8"/>
  <c r="A7" i="8"/>
  <c r="A8" i="8"/>
  <c r="A9" i="8"/>
  <c r="A11" i="8"/>
  <c r="A12" i="8"/>
  <c r="A13" i="8"/>
  <c r="A14" i="8"/>
  <c r="A15" i="8"/>
  <c r="A17" i="8"/>
  <c r="A19" i="8"/>
  <c r="A20" i="8"/>
  <c r="A22" i="8"/>
  <c r="B3" i="8"/>
  <c r="A4" i="8"/>
  <c r="G4" i="8"/>
  <c r="H4" i="8" s="1"/>
  <c r="E4" i="8"/>
  <c r="F4" i="8" s="1"/>
  <c r="C130" i="8"/>
  <c r="D130" i="8" s="1"/>
  <c r="C131" i="8"/>
  <c r="D131" i="8" s="1"/>
  <c r="C132" i="8"/>
  <c r="D132" i="8" s="1"/>
  <c r="C134" i="8"/>
  <c r="D134" i="8" s="1"/>
  <c r="C135" i="8"/>
  <c r="D135" i="8" s="1"/>
  <c r="C136" i="8"/>
  <c r="D136" i="8" s="1"/>
  <c r="C137" i="8"/>
  <c r="D137" i="8"/>
  <c r="C138" i="8"/>
  <c r="D138" i="8" s="1"/>
  <c r="C139" i="8"/>
  <c r="D139" i="8" s="1"/>
  <c r="C141" i="8"/>
  <c r="D141" i="8" s="1"/>
  <c r="C142" i="8"/>
  <c r="D142" i="8" s="1"/>
  <c r="C143" i="8"/>
  <c r="D143" i="8" s="1"/>
  <c r="C144" i="8"/>
  <c r="D144" i="8" s="1"/>
  <c r="C146" i="8"/>
  <c r="D146" i="8" s="1"/>
  <c r="C147" i="8"/>
  <c r="D147" i="8" s="1"/>
  <c r="C148" i="8"/>
  <c r="D148" i="8"/>
  <c r="C149" i="8"/>
  <c r="D149" i="8"/>
  <c r="C150" i="8"/>
  <c r="D150" i="8" s="1"/>
  <c r="C152" i="8"/>
  <c r="D152" i="8" s="1"/>
  <c r="C153" i="8"/>
  <c r="D153" i="8"/>
  <c r="C154" i="8"/>
  <c r="D154" i="8" s="1"/>
  <c r="C155" i="8"/>
  <c r="D155" i="8" s="1"/>
  <c r="C156" i="8"/>
  <c r="D156" i="8" s="1"/>
  <c r="C157" i="8"/>
  <c r="D157" i="8" s="1"/>
  <c r="C159" i="8"/>
  <c r="D159" i="8" s="1"/>
  <c r="C160" i="8"/>
  <c r="D160" i="8" s="1"/>
  <c r="C161" i="8"/>
  <c r="D161" i="8" s="1"/>
  <c r="C163" i="8"/>
  <c r="D163" i="8" s="1"/>
  <c r="C164" i="8"/>
  <c r="D164" i="8" s="1"/>
  <c r="C165" i="8"/>
  <c r="D165" i="8" s="1"/>
  <c r="C166" i="8"/>
  <c r="D166" i="8" s="1"/>
  <c r="C167" i="8"/>
  <c r="D167" i="8" s="1"/>
  <c r="C169" i="8"/>
  <c r="D169" i="8" s="1"/>
  <c r="C170" i="8"/>
  <c r="D170" i="8" s="1"/>
  <c r="C171" i="8"/>
  <c r="D171" i="8" s="1"/>
  <c r="C172" i="8"/>
  <c r="D172" i="8" s="1"/>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A130" i="8"/>
  <c r="A131" i="8"/>
  <c r="A132" i="8"/>
  <c r="A134" i="8"/>
  <c r="A135" i="8"/>
  <c r="A136" i="8"/>
  <c r="A137" i="8"/>
  <c r="A138" i="8"/>
  <c r="A139" i="8"/>
  <c r="A141" i="8"/>
  <c r="A142" i="8"/>
  <c r="A143" i="8"/>
  <c r="A144" i="8"/>
  <c r="A146" i="8"/>
  <c r="A147" i="8"/>
  <c r="A148" i="8"/>
  <c r="A149" i="8"/>
  <c r="A150" i="8"/>
  <c r="A152" i="8"/>
  <c r="A153" i="8"/>
  <c r="A154" i="8"/>
  <c r="A155" i="8"/>
  <c r="A156" i="8"/>
  <c r="A157" i="8"/>
  <c r="A159" i="8"/>
  <c r="A160" i="8"/>
  <c r="A161" i="8"/>
  <c r="A163" i="8"/>
  <c r="A164" i="8"/>
  <c r="A165" i="8"/>
  <c r="A166" i="8"/>
  <c r="A167" i="8"/>
  <c r="A169" i="8"/>
  <c r="A170" i="8"/>
  <c r="A171" i="8"/>
  <c r="A172" i="8"/>
  <c r="B129" i="8"/>
  <c r="C128" i="8"/>
  <c r="A128" i="8"/>
  <c r="B2" i="8"/>
  <c r="A2" i="8"/>
  <c r="O62" i="8" l="1"/>
  <c r="N37" i="8"/>
  <c r="O26" i="8"/>
  <c r="P69" i="8"/>
  <c r="N69" i="8"/>
  <c r="K71" i="8"/>
  <c r="P73" i="8"/>
  <c r="P71" i="8"/>
  <c r="P64" i="8"/>
  <c r="N55" i="8"/>
  <c r="P55" i="8"/>
  <c r="P51" i="8"/>
  <c r="P53" i="8"/>
  <c r="O55" i="8"/>
  <c r="O42" i="8"/>
  <c r="P42" i="8"/>
  <c r="P33" i="8"/>
  <c r="O37" i="8"/>
  <c r="O33" i="8"/>
  <c r="P37" i="8"/>
  <c r="N33" i="8"/>
  <c r="K24" i="8"/>
  <c r="O34" i="9" s="1"/>
  <c r="P15" i="8"/>
  <c r="P24" i="8"/>
  <c r="O19" i="8"/>
  <c r="P10" i="8"/>
  <c r="O8" i="8"/>
  <c r="N44" i="8"/>
  <c r="O10" i="8"/>
  <c r="N6" i="8"/>
  <c r="K6" i="8"/>
  <c r="K7" i="8" s="1"/>
  <c r="K8" i="8"/>
  <c r="N62" i="8"/>
  <c r="N64" i="8"/>
  <c r="K17" i="8"/>
  <c r="O82" i="8"/>
  <c r="O78" i="8"/>
  <c r="K78" i="8"/>
  <c r="O80" i="8"/>
  <c r="O6" i="8"/>
  <c r="K53" i="8"/>
  <c r="N46" i="8"/>
  <c r="O60" i="8"/>
  <c r="P44" i="8"/>
  <c r="P46" i="8"/>
  <c r="N24" i="8"/>
  <c r="K15" i="8"/>
  <c r="K26" i="8"/>
  <c r="N28" i="8"/>
  <c r="N15" i="8"/>
  <c r="N26" i="8"/>
  <c r="N8" i="8"/>
  <c r="P6" i="8"/>
  <c r="K42" i="8"/>
  <c r="K80" i="8"/>
  <c r="N10" i="8"/>
  <c r="P8" i="8"/>
  <c r="O24" i="8"/>
  <c r="K51" i="8"/>
  <c r="N51" i="8"/>
  <c r="N19" i="8"/>
  <c r="K33" i="8"/>
  <c r="N35" i="8"/>
  <c r="K35" i="8"/>
  <c r="O51" i="8"/>
  <c r="O53" i="8"/>
  <c r="N17" i="8"/>
  <c r="K69" i="8"/>
  <c r="O35" i="8"/>
  <c r="K60" i="8"/>
  <c r="K62" i="8"/>
  <c r="N60" i="8"/>
  <c r="O46" i="8"/>
  <c r="O44" i="8"/>
  <c r="O17" i="8"/>
  <c r="O15" i="8"/>
  <c r="O28" i="8"/>
  <c r="N71" i="8"/>
  <c r="N73" i="8"/>
  <c r="O69" i="8"/>
  <c r="O71" i="8"/>
  <c r="O73" i="8"/>
  <c r="P62" i="8"/>
  <c r="P60" i="8"/>
  <c r="P35" i="8"/>
  <c r="P28" i="8"/>
  <c r="P17" i="8"/>
  <c r="P26" i="8"/>
  <c r="P19" i="8"/>
  <c r="N53" i="8"/>
  <c r="O64" i="8"/>
  <c r="N42" i="8"/>
  <c r="K44" i="8"/>
  <c r="N34" i="8" l="1"/>
  <c r="T34" i="8" s="1"/>
  <c r="T35" i="8" s="1"/>
  <c r="O81" i="8"/>
  <c r="U79" i="8" s="1"/>
  <c r="U80" i="8" s="1"/>
  <c r="N25" i="8"/>
  <c r="T25" i="8" s="1"/>
  <c r="T26" i="8" s="1"/>
  <c r="P29" i="8"/>
  <c r="V28" i="8" s="1"/>
  <c r="O29" i="8"/>
  <c r="V27" i="8" s="1"/>
  <c r="N52" i="8"/>
  <c r="T52" i="8" s="1"/>
  <c r="T53" i="8" s="1"/>
  <c r="P25" i="8"/>
  <c r="T28" i="8" s="1"/>
  <c r="O27" i="8"/>
  <c r="U27" i="8" s="1"/>
  <c r="N27" i="8"/>
  <c r="U25" i="8" s="1"/>
  <c r="U26" i="8" s="1"/>
  <c r="P27" i="8"/>
  <c r="U28" i="8" s="1"/>
  <c r="N29" i="8"/>
  <c r="V25" i="8" s="1"/>
  <c r="V26" i="8" s="1"/>
  <c r="K25" i="8"/>
  <c r="K27" i="8" s="1"/>
  <c r="S25" i="8" s="1"/>
  <c r="S26" i="8" s="1"/>
  <c r="P70" i="8"/>
  <c r="T73" i="8" s="1"/>
  <c r="O74" i="8"/>
  <c r="V72" i="8" s="1"/>
  <c r="O72" i="8"/>
  <c r="U72" i="8" s="1"/>
  <c r="N72" i="8"/>
  <c r="U70" i="8" s="1"/>
  <c r="U71" i="8" s="1"/>
  <c r="N74" i="8"/>
  <c r="V70" i="8" s="1"/>
  <c r="V71" i="8" s="1"/>
  <c r="P72" i="8"/>
  <c r="U73" i="8" s="1"/>
  <c r="P63" i="8"/>
  <c r="U64" i="8" s="1"/>
  <c r="O65" i="8"/>
  <c r="V63" i="8" s="1"/>
  <c r="N61" i="8"/>
  <c r="T61" i="8" s="1"/>
  <c r="T62" i="8" s="1"/>
  <c r="N56" i="8"/>
  <c r="V52" i="8" s="1"/>
  <c r="V53" i="8" s="1"/>
  <c r="N54" i="8"/>
  <c r="U52" i="8" s="1"/>
  <c r="U53" i="8" s="1"/>
  <c r="O56" i="8"/>
  <c r="V54" i="8" s="1"/>
  <c r="O54" i="8"/>
  <c r="U54" i="8" s="1"/>
  <c r="P56" i="8"/>
  <c r="V55" i="8" s="1"/>
  <c r="O43" i="8"/>
  <c r="T45" i="8" s="1"/>
  <c r="O38" i="8"/>
  <c r="V36" i="8" s="1"/>
  <c r="O34" i="8"/>
  <c r="T36" i="8" s="1"/>
  <c r="O36" i="8"/>
  <c r="U36" i="8" s="1"/>
  <c r="N9" i="8"/>
  <c r="U7" i="8" s="1"/>
  <c r="U8" i="8" s="1"/>
  <c r="O45" i="8"/>
  <c r="U45" i="8" s="1"/>
  <c r="O18" i="8"/>
  <c r="U18" i="8" s="1"/>
  <c r="P20" i="8"/>
  <c r="V19" i="8" s="1"/>
  <c r="O47" i="8"/>
  <c r="V45" i="8" s="1"/>
  <c r="N47" i="8"/>
  <c r="V43" i="8" s="1"/>
  <c r="V44" i="8" s="1"/>
  <c r="P18" i="8"/>
  <c r="U19" i="8" s="1"/>
  <c r="N20" i="8"/>
  <c r="V16" i="8" s="1"/>
  <c r="V17" i="8" s="1"/>
  <c r="P43" i="8"/>
  <c r="T46" i="8" s="1"/>
  <c r="N43" i="8"/>
  <c r="T43" i="8" s="1"/>
  <c r="T44" i="8" s="1"/>
  <c r="P47" i="8"/>
  <c r="V46" i="8" s="1"/>
  <c r="N18" i="8"/>
  <c r="U16" i="8" s="1"/>
  <c r="U17" i="8" s="1"/>
  <c r="P45" i="8"/>
  <c r="U46" i="8" s="1"/>
  <c r="N16" i="8"/>
  <c r="T16" i="8" s="1"/>
  <c r="T17" i="8" s="1"/>
  <c r="N11" i="8"/>
  <c r="V7" i="8" s="1"/>
  <c r="V8" i="8" s="1"/>
  <c r="O6" i="9"/>
  <c r="O9" i="8"/>
  <c r="U9" i="8" s="1"/>
  <c r="K9" i="8"/>
  <c r="N7" i="8"/>
  <c r="T7" i="8" s="1"/>
  <c r="T8" i="8" s="1"/>
  <c r="P9" i="8"/>
  <c r="U10" i="8" s="1"/>
  <c r="P11" i="8"/>
  <c r="V10" i="8" s="1"/>
  <c r="O11" i="8"/>
  <c r="V9" i="8" s="1"/>
  <c r="N36" i="8"/>
  <c r="U34" i="8" s="1"/>
  <c r="U35" i="8" s="1"/>
  <c r="O61" i="8"/>
  <c r="T63" i="8" s="1"/>
  <c r="O83" i="8"/>
  <c r="V79" i="8" s="1"/>
  <c r="V80" i="8" s="1"/>
  <c r="O52" i="8"/>
  <c r="T54" i="8" s="1"/>
  <c r="O94" i="9"/>
  <c r="K61" i="8"/>
  <c r="K63" i="8" s="1"/>
  <c r="S61" i="8" s="1"/>
  <c r="S62" i="8" s="1"/>
  <c r="K34" i="8"/>
  <c r="S36" i="8" s="1"/>
  <c r="O49" i="9"/>
  <c r="P34" i="8"/>
  <c r="T37" i="8" s="1"/>
  <c r="N38" i="8"/>
  <c r="V34" i="8" s="1"/>
  <c r="V35" i="8" s="1"/>
  <c r="P65" i="8"/>
  <c r="V64" i="8" s="1"/>
  <c r="O25" i="8"/>
  <c r="T27" i="8" s="1"/>
  <c r="P36" i="8"/>
  <c r="U37" i="8" s="1"/>
  <c r="K16" i="8"/>
  <c r="S18" i="8" s="1"/>
  <c r="O19" i="9"/>
  <c r="O63" i="8"/>
  <c r="U63" i="8" s="1"/>
  <c r="P38" i="8"/>
  <c r="V37" i="8" s="1"/>
  <c r="O124" i="9"/>
  <c r="K79" i="8"/>
  <c r="K81" i="8" s="1"/>
  <c r="S79" i="8" s="1"/>
  <c r="S80" i="8" s="1"/>
  <c r="P61" i="8"/>
  <c r="T64" i="8" s="1"/>
  <c r="O16" i="8"/>
  <c r="T18" i="8" s="1"/>
  <c r="K70" i="8"/>
  <c r="S72" i="8" s="1"/>
  <c r="N70" i="8"/>
  <c r="T70" i="8" s="1"/>
  <c r="T71" i="8" s="1"/>
  <c r="O109" i="9"/>
  <c r="O64" i="9"/>
  <c r="K43" i="8"/>
  <c r="S46" i="8" s="1"/>
  <c r="S9" i="8"/>
  <c r="O7" i="8"/>
  <c r="T9" i="8" s="1"/>
  <c r="P16" i="8"/>
  <c r="T19" i="8" s="1"/>
  <c r="N45" i="8"/>
  <c r="U43" i="8" s="1"/>
  <c r="U44" i="8" s="1"/>
  <c r="P74" i="8"/>
  <c r="V73" i="8" s="1"/>
  <c r="N65" i="8"/>
  <c r="V61" i="8" s="1"/>
  <c r="V62" i="8" s="1"/>
  <c r="O70" i="8"/>
  <c r="T72" i="8" s="1"/>
  <c r="O79" i="8"/>
  <c r="T79" i="8" s="1"/>
  <c r="T80" i="8" s="1"/>
  <c r="P54" i="8"/>
  <c r="U55" i="8" s="1"/>
  <c r="O79" i="9"/>
  <c r="K52" i="8"/>
  <c r="S55" i="8" s="1"/>
  <c r="P52" i="8"/>
  <c r="T55" i="8" s="1"/>
  <c r="P7" i="8"/>
  <c r="T10" i="8" s="1"/>
  <c r="S10" i="8"/>
  <c r="O20" i="8"/>
  <c r="V18" i="8" s="1"/>
  <c r="N63" i="8"/>
  <c r="U61" i="8" s="1"/>
  <c r="U62" i="8" s="1"/>
  <c r="S27" i="8" l="1"/>
  <c r="S28" i="8"/>
  <c r="K36" i="8"/>
  <c r="S34" i="8" s="1"/>
  <c r="S35" i="8" s="1"/>
  <c r="S63" i="8"/>
  <c r="S64" i="8"/>
  <c r="S54" i="8"/>
  <c r="K54" i="8"/>
  <c r="S52" i="8" s="1"/>
  <c r="S53" i="8" s="1"/>
  <c r="S7" i="8"/>
  <c r="S8" i="8" s="1"/>
  <c r="S19" i="8"/>
  <c r="S45" i="8"/>
  <c r="S73" i="8"/>
  <c r="K72" i="8"/>
  <c r="S70" i="8" s="1"/>
  <c r="S71" i="8" s="1"/>
  <c r="K18" i="8"/>
  <c r="M2" i="8" s="1"/>
  <c r="S37" i="8"/>
  <c r="K45" i="8"/>
  <c r="S43" i="8" s="1"/>
  <c r="S44" i="8" s="1"/>
  <c r="S16" i="8" l="1"/>
  <c r="S17" i="8" s="1"/>
  <c r="D2" i="9"/>
</calcChain>
</file>

<file path=xl/sharedStrings.xml><?xml version="1.0" encoding="utf-8"?>
<sst xmlns="http://schemas.openxmlformats.org/spreadsheetml/2006/main" count="1416" uniqueCount="666">
  <si>
    <t>Grading</t>
  </si>
  <si>
    <t>Step 1: Establish strong company management systems</t>
  </si>
  <si>
    <t>Ensure that the supply chain policy is consistent with the standards provided in Annex II of the Guidance.</t>
  </si>
  <si>
    <t>Ensure internal accountability with respect to the implementation of the supply chain due diligence process.</t>
  </si>
  <si>
    <t>Seek to support and build capacities of suppliers to improve risk management performance and comply with the company's supply chain policy.</t>
  </si>
  <si>
    <t>Step 2: Identify and assess risks in the supply chain</t>
  </si>
  <si>
    <t>Step 3: Design and implement a strategy to respond to identified risks</t>
  </si>
  <si>
    <t>Overarching due diligence principles</t>
  </si>
  <si>
    <t>Fully Aligned</t>
  </si>
  <si>
    <t>Not Aligned</t>
  </si>
  <si>
    <t>OECD Due Diligence Alignment Assessment Tool</t>
  </si>
  <si>
    <t>Assess risks against the requirements of the company's supply chain policy (consistent with Annex II), the relevant Supplement of the Guidance, national laws and other relevant legal instruments. Any reasonable inconsistency between these requirements and the information obtained through due diligence should constitute a risk.</t>
  </si>
  <si>
    <t>Step 4: Carry out independent third party audit of supply chain due diligence at identified points in the supply chain</t>
  </si>
  <si>
    <t>Step 5: Report on supply chain due diligence</t>
  </si>
  <si>
    <t>Due diligence is risk-based</t>
  </si>
  <si>
    <t>Due diligence is undertaken in good faith</t>
  </si>
  <si>
    <t>Due diligence is global in scope</t>
  </si>
  <si>
    <t>Overarching due diligence principles within Programme standards and guidance</t>
  </si>
  <si>
    <t>Partially Aligned</t>
  </si>
  <si>
    <t>Requirements that Programmes set for auditors</t>
  </si>
  <si>
    <t>Mineral</t>
  </si>
  <si>
    <t>All</t>
  </si>
  <si>
    <t>Gold only</t>
  </si>
  <si>
    <t>3T only</t>
  </si>
  <si>
    <t>Step 4.B.1 p109</t>
  </si>
  <si>
    <t>Step 1.C.5.3 p39</t>
  </si>
  <si>
    <t>Programmes that provide support for downstream companies should collect and process information from suppliers, including smelters/refiners, on due diligence in the supply chains of minerals from conflict-affected or high risk areas.</t>
  </si>
  <si>
    <t>Step 4.B.2 p50, Step 4.B.2 p109</t>
  </si>
  <si>
    <t>Step 4.B.2 p50, Step 4.A.3c p107, Step 4.B.3 p109</t>
  </si>
  <si>
    <t>Step 4.B.2 p51, Step 4.B.4 p109</t>
  </si>
  <si>
    <t>Step 4.B.2 p51, Step 1.B.3 p72</t>
  </si>
  <si>
    <t>Step 1.E.2 p40, Step 4.B.2 p51, Step 1.E.2 p74</t>
  </si>
  <si>
    <t>Step 1.C.2 p73</t>
  </si>
  <si>
    <t>Cooperate fully and transparently with law enforcement agencies regarding gold transactions. Provide customs officials with access to complete information on all international shipments.</t>
  </si>
  <si>
    <t>Step 1.C.4 p73</t>
  </si>
  <si>
    <t>Aim to establish long-term relationships with suppliers in order to build responsible sourcing relationships with them.</t>
  </si>
  <si>
    <t>Step 1.D.1 p40 &amp; 74</t>
  </si>
  <si>
    <t>Step 1.D.4 p40, Step 1.D.5 p74</t>
  </si>
  <si>
    <t>Step 2.II.B p43</t>
  </si>
  <si>
    <t>Step 2.II.D p43</t>
  </si>
  <si>
    <t>Step 1.II.B.5 p76</t>
  </si>
  <si>
    <t>Step 1.II.B.3/4 p75, Step 1.II.C.3/4 p76</t>
  </si>
  <si>
    <t>Step 1.II.A p75, Step 1.II.B p75, Step 1.II.C p76</t>
  </si>
  <si>
    <t xml:space="preserve">Bullion banks should maintain inventories in such a way that gold from refineries with due diligence practices verified to be consistent with the Guidance can be identified and provided to downstream companies.  </t>
  </si>
  <si>
    <t>Step 2.I.B p79</t>
  </si>
  <si>
    <t>For gold mined by or purchased from medium and large-scale mining operations determine risk through evidence gathered with reference to the criteria set out in the Supplement.</t>
  </si>
  <si>
    <t>Step 2.I.B p41, Step 2.I.C.2 p80, Step 2.II.C.2 p89</t>
  </si>
  <si>
    <t>For mined gold, obtain evidence of the factual circumstances of gold extraction, trade, handling and export, having regard to the differences between LSM and ASM gold and the relevant criteria for each provided in the Supplement.</t>
  </si>
  <si>
    <t>For recyclable gold, collect additional information from red flagged supply chains, prioritising higher risk persons, places and transactions with regard to the risk factors and testing activities described in the Supplement.</t>
  </si>
  <si>
    <t>Step 2.II.A p43, Step 2.III.A p97</t>
  </si>
  <si>
    <t>Step 2.II.C p43, Step 2.III.C p98</t>
  </si>
  <si>
    <t>Report findings of risk assessment to designated senior management, outlining the information gathered and the actual and potential risks identified in the supply chain risk assessment.</t>
  </si>
  <si>
    <t>Enhance engagement with suppliers and strengthen internal controls, having regard to the specific measures for upstream and downstream companies provided in the Supplement.</t>
  </si>
  <si>
    <t>Step 3.I/II.B p99/103</t>
  </si>
  <si>
    <t>Step 3.I.C.2c p101</t>
  </si>
  <si>
    <t>Step 3.II.C.1 p103</t>
  </si>
  <si>
    <t>Audit scope covers all of the smelter/refiner's business activities and management processes related to mineral supply chain due diligence.</t>
  </si>
  <si>
    <t>Step 4.A.1 p47, Step 4.A.1 p106</t>
  </si>
  <si>
    <t>Step 4.A.2 p47, Step 4.A.2 p107</t>
  </si>
  <si>
    <t>Auditors are required to be independent of the smelter/refiner and its supply chain, both with respect to business or financial relationships and with any services provided to the auditee company or its supply chain relating to due diligence practices.</t>
  </si>
  <si>
    <t>Step 4.A.3 p47, Step 4.A.3 p107</t>
  </si>
  <si>
    <t>Step 4.A.4 p48, Step 4.A.4 p107</t>
  </si>
  <si>
    <t xml:space="preserve">Auditors should be technically competent with appropriate mineral supply chain knowledge, as described in the Supplements. </t>
  </si>
  <si>
    <t xml:space="preserve">Step 4.A.4 p48, Step 4.A.4 p108 </t>
  </si>
  <si>
    <t>Audit activities should include audit preparation, document review, in-site investigations, risk-based sampling of due diligence records and data, and audit conclusions, as described in the Guidance.</t>
  </si>
  <si>
    <t>Annually report, or integrate into annual sustainability or corporate responsibility reports, information on supply chain due diligence.</t>
  </si>
  <si>
    <t>Step 5.A.1 p52, Step 5.A.1 p111</t>
  </si>
  <si>
    <t>Step 5.A.2 p53</t>
  </si>
  <si>
    <t>Step 5.A.2 p112</t>
  </si>
  <si>
    <t>Reference in Guidance</t>
  </si>
  <si>
    <t>A</t>
  </si>
  <si>
    <t>B</t>
  </si>
  <si>
    <t>A.1</t>
  </si>
  <si>
    <t>A.2</t>
  </si>
  <si>
    <t>A.3</t>
  </si>
  <si>
    <t>A.4</t>
  </si>
  <si>
    <t>A.5</t>
  </si>
  <si>
    <t>A.6</t>
  </si>
  <si>
    <t>B.6</t>
  </si>
  <si>
    <t>A.7</t>
  </si>
  <si>
    <t>A.8</t>
  </si>
  <si>
    <t>A.9</t>
  </si>
  <si>
    <t>A.10</t>
  </si>
  <si>
    <t>B.10</t>
  </si>
  <si>
    <t>A.11</t>
  </si>
  <si>
    <t>A.12</t>
  </si>
  <si>
    <t>B.1</t>
  </si>
  <si>
    <t>B.3</t>
  </si>
  <si>
    <t>B.7</t>
  </si>
  <si>
    <t>B.2</t>
  </si>
  <si>
    <t>B.4</t>
  </si>
  <si>
    <t>B.5</t>
  </si>
  <si>
    <t>B.8</t>
  </si>
  <si>
    <t>B.9</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</si>
  <si>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</si>
  <si>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</si>
  <si>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</si>
  <si>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</si>
  <si>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</si>
  <si>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</si>
  <si>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</si>
  <si>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</si>
  <si>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</si>
  <si>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</si>
  <si>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</si>
  <si>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</si>
  <si>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</si>
  <si>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</si>
  <si>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</si>
  <si>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</si>
  <si>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</si>
  <si>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</si>
  <si>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</si>
  <si>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</si>
  <si>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</si>
  <si>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</si>
  <si>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</si>
  <si>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</si>
  <si>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</si>
  <si>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</si>
  <si>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</si>
  <si>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</si>
  <si>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</si>
  <si>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</si>
  <si>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</si>
  <si>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</si>
  <si>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</si>
  <si>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</si>
  <si>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</si>
  <si>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</si>
  <si>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</si>
  <si>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</si>
  <si>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</si>
  <si>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</si>
  <si>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</si>
  <si>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</si>
  <si>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</si>
  <si>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</si>
  <si>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</si>
  <si>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</si>
  <si>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</si>
  <si>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</si>
  <si>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</si>
  <si>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</si>
  <si>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</si>
  <si>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</si>
  <si>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</si>
  <si>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</si>
  <si>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</si>
  <si>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</si>
  <si>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</si>
  <si>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</si>
  <si>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Stakeholder engagement</t>
  </si>
  <si>
    <t>Transparency</t>
  </si>
  <si>
    <t>Responsiveness</t>
  </si>
  <si>
    <t>Audit governance</t>
  </si>
  <si>
    <t>Audit standards and guidance</t>
  </si>
  <si>
    <t>Programme internal governance</t>
  </si>
  <si>
    <t>Implementation aspect</t>
  </si>
  <si>
    <t>The Programme requires audits to be undertaken in accordance with recognised global standards (e.g. ISO19011, ISAE 3000).</t>
  </si>
  <si>
    <t>p63, Step 3 p44/99</t>
  </si>
  <si>
    <t>Companies are responsible for ensuring that appropriate due diligence is undertaken</t>
  </si>
  <si>
    <t>Review of Programme governance and management</t>
  </si>
  <si>
    <t>The following questions assess the governance and management of the Programme. They do not inform judgements on alignment of Programmes with the OECD Due Diligence Guidance. The questions will, however, form the basis for providing feedback within the report on the extent to which the intentions, spirit and principles of the Guidance - beyond the formal recommendations - have been incorporated into the ways in which industry programmes have been established and are managed. This Programme governance review section also includes a number of questions relating to good practice in organisational governance and in audit programmes.</t>
  </si>
  <si>
    <t>The Programme maintains an up-to-date list of approved auditors.</t>
  </si>
  <si>
    <t>The Programme requires auditors to utilise sufficient and appropriate evidence to form their conclusions.</t>
  </si>
  <si>
    <t xml:space="preserve">The Programme provides guidance to auditors and companies on the identification and handling of non-conformance findings. This includes guidance - without impairing auditors' professional judgement - on the distinction between major and minor non-conformance (or high, medium or low risks). </t>
  </si>
  <si>
    <t>C</t>
  </si>
  <si>
    <t>Specific responsibilities of Programmes</t>
  </si>
  <si>
    <t>C.1</t>
  </si>
  <si>
    <t>C.2</t>
  </si>
  <si>
    <t>C.3</t>
  </si>
  <si>
    <t>C.4</t>
  </si>
  <si>
    <t>C.5</t>
  </si>
  <si>
    <t>C.6</t>
  </si>
  <si>
    <t>C.7</t>
  </si>
  <si>
    <t>C.8</t>
  </si>
  <si>
    <t>C.9</t>
  </si>
  <si>
    <t>C.10</t>
  </si>
  <si>
    <t>Accredit the auditors who may perform audits under the Programme.</t>
  </si>
  <si>
    <t>Draft Audit Standards in accordance with the recommendations of the Guidance.</t>
  </si>
  <si>
    <t xml:space="preserve">The Programme has defined its expectations for the timeliness and completion of corrective actions or non-conformance findings that are identified through a company's audit against the Programme requirements. </t>
  </si>
  <si>
    <t>The Programme requires auditors to be independent of auditees and has defined its definition of independence with reference to recognised global standards (e.g. ISO 19011, ISAE 3000)</t>
  </si>
  <si>
    <t>Requirements set by Programmes for those companies subject to audit under the Programme:</t>
  </si>
  <si>
    <t>Establish the necessary organisational structure and communication processes that will ensure critical information about supply chain due diligence, including the company's policy, reaches relevant employees and suppliers.</t>
  </si>
  <si>
    <r>
      <rPr>
        <i/>
        <sz val="9"/>
        <rFont val="Segoe UI"/>
        <family val="2"/>
      </rPr>
      <t>For all upstream companies</t>
    </r>
    <r>
      <rPr>
        <sz val="9"/>
        <rFont val="Segoe UI"/>
        <family val="2"/>
      </rPr>
      <t>: Support the implementation of the principles and criteria of the Extractive Industry Transparency Initiative (EITI).</t>
    </r>
  </si>
  <si>
    <r>
      <rPr>
        <i/>
        <sz val="9"/>
        <rFont val="Segoe UI"/>
        <family val="2"/>
      </rPr>
      <t>For all downstream companies</t>
    </r>
    <r>
      <rPr>
        <sz val="9"/>
        <rFont val="Segoe UI"/>
        <family val="2"/>
      </rPr>
      <t>: Introduce a supply chain transparency system that allows the identification of smelters/refiners in the mineral supply chain and, for minerals from red-flagged locations, provides the identification of all countries of origin, transport and transit for the minerals in the supply chains of each smelter/refiner.</t>
    </r>
  </si>
  <si>
    <r>
      <rPr>
        <i/>
        <sz val="9"/>
        <rFont val="Segoe UI"/>
        <family val="2"/>
      </rPr>
      <t>For gold exporters, recyclers and traders</t>
    </r>
    <r>
      <rPr>
        <sz val="9"/>
        <rFont val="Segoe UI"/>
        <family val="2"/>
      </rPr>
      <t>: Seek to deal directly with legitimate ASM producers or their representatives where possible.</t>
    </r>
  </si>
  <si>
    <t>Step 2.I/II.B/C p41/42/43, Step 2.I.C.1 p80</t>
  </si>
  <si>
    <r>
      <rPr>
        <i/>
        <sz val="9"/>
        <rFont val="Segoe UI"/>
        <family val="2"/>
      </rPr>
      <t>For downstream companies</t>
    </r>
    <r>
      <rPr>
        <sz val="9"/>
        <rFont val="Segoe UI"/>
        <family val="2"/>
      </rPr>
      <t>: Use best efforts to identify the smelters/refiners in their supply chains.</t>
    </r>
  </si>
  <si>
    <r>
      <rPr>
        <i/>
        <sz val="9"/>
        <rFont val="Segoe UI"/>
        <family val="2"/>
      </rPr>
      <t>For downstream companies</t>
    </r>
    <r>
      <rPr>
        <sz val="9"/>
        <rFont val="Segoe UI"/>
        <family val="2"/>
      </rPr>
      <t>: Obtain from smelters/refiners in their supply chains details of countries of mineral origin, transit and transportation routes from the mine to the smelter/refiner.</t>
    </r>
  </si>
  <si>
    <r>
      <rPr>
        <i/>
        <sz val="9"/>
        <rFont val="Segoe UI"/>
        <family val="2"/>
      </rPr>
      <t>For downstream companies</t>
    </r>
    <r>
      <rPr>
        <sz val="9"/>
        <rFont val="Segoe UI"/>
        <family val="2"/>
      </rPr>
      <t>: Determine whether refiners have, or reasonably should have, identified red flags in their supply chain.</t>
    </r>
  </si>
  <si>
    <r>
      <rPr>
        <i/>
        <sz val="9"/>
        <rFont val="Segoe UI"/>
        <family val="2"/>
      </rPr>
      <t>For downstream companies</t>
    </r>
    <r>
      <rPr>
        <sz val="9"/>
        <rFont val="Segoe UI"/>
        <family val="2"/>
      </rPr>
      <t>: Where necessary, undertake spot checks at the smelter/refiner's facilities.</t>
    </r>
  </si>
  <si>
    <r>
      <rPr>
        <i/>
        <sz val="9"/>
        <rFont val="Segoe UI"/>
        <family val="2"/>
      </rPr>
      <t>For downstream companies</t>
    </r>
    <r>
      <rPr>
        <sz val="9"/>
        <rFont val="Segoe UI"/>
        <family val="2"/>
      </rPr>
      <t>: Companies should take immediate steps to disengage with a refiner if the refiner has not immediately suspended or discontinued engagement with its suppliers where reasonable risks of serious abuses or direct or indirect support to non-state armed groups exist.</t>
    </r>
  </si>
  <si>
    <t xml:space="preserve">Maintain ongoing risk monitoring, evaluate the effectiveness of risk mitigation efforts and undertake additional fact and risk assessments as required, for example following changes to the supply chain. </t>
  </si>
  <si>
    <t>The audit criteria assess the conformity of the smelter/refiner's due diligence practices against the requirements of a standard based on the Guidance.</t>
  </si>
  <si>
    <r>
      <rPr>
        <i/>
        <sz val="9"/>
        <rFont val="Segoe UI"/>
        <family val="2"/>
      </rPr>
      <t>For downstream companies</t>
    </r>
    <r>
      <rPr>
        <sz val="9"/>
        <rFont val="Segoe UI"/>
        <family val="2"/>
      </rPr>
      <t>: The report should describe the company's management systems, the methodology and results of the risk assessment and the steps taken to manage risks, consistent with the specific content described in the Supplement.</t>
    </r>
  </si>
  <si>
    <t>Provide training to companies and/or their suppliers on due diligence management systems and processes.</t>
  </si>
  <si>
    <t>Publish summary audit reports of smelters/refiners that include: (a) Smelter/refiner details, date of the audit and the audit period, (b) Audit activities and methodology and (c) Audit conclusions.</t>
  </si>
  <si>
    <t>The Programme has established a functioning and accessible grievance mechanism that enables stakeholders to raise concerns relating to the Programme itself (i.e. not just issues in companies' supply chains).</t>
  </si>
  <si>
    <t xml:space="preserve">The Programme has procedures in place to follow up and address grievances brought to it in a timely manner (whether relating to supply chain issues or the Programme itself). </t>
  </si>
  <si>
    <t>The Programme involves/has involved external stakeholders (e.g. civil society, regulators) in the development and oversight of the due diligence, reporting and auditing requirements, including in risk mitigation efforts as set out in Step 3 of the Guidance.</t>
  </si>
  <si>
    <t xml:space="preserve">The Programme regularly participates in relevant public forums (whether through media or events such as conferences) where it provides information about its responsible supply chain programme, including the risks it identifies in the supply chains of companies within the Programme and on mitigation strategies that are being effectively deployed to address these risks. </t>
  </si>
  <si>
    <t>Programme aims and objectives</t>
  </si>
  <si>
    <t>The Programme encourages mutual recognition - subject to appropriate quality control - of other responsible sourcing Programmes, both vertically (at different stages of the supply chain) and horizontally (with the same or similar scope).</t>
  </si>
  <si>
    <t xml:space="preserve">The Programme has an effective process for communicating details of incidents or emerging risks to companies, auditors and other relevant stakeholders in a timely manner in order to support companies in performing their own supply chain due diligence activities. </t>
  </si>
  <si>
    <t>The Programme has a process for regular review and, as necessary, updating of its guidance and requirements for companies and auditors.</t>
  </si>
  <si>
    <t>The Programme has a regular communications programme through which it informs companies and other relevant stakeholders of relevant developments in its responsible sourcing scheme, including updates to standards or guidance documents.</t>
  </si>
  <si>
    <r>
      <t xml:space="preserve">Where an audit finds non-conformance issues, the Programme requires companies to submit an action plan to the Programme. Actions to address major non-conformance findings are monitored by the Programme and sanctions applied (e.g. delisting/exclusion) if such issues are not addressed to the Programme's satisfaction within 6 months of the date of the finding. </t>
    </r>
    <r>
      <rPr>
        <i/>
        <sz val="9"/>
        <color rgb="FFFF0000"/>
        <rFont val="Segoe UI"/>
        <family val="2"/>
      </rPr>
      <t/>
    </r>
  </si>
  <si>
    <t>Programme communications (whether private with individual companies or public) demonstrate that the Programme does not have unrealistic expectations in relation to the due diligence activities and performance of companies within the Programme (e.g. an acceptance of failings/challenges following good faith and reasonable efforts, provided there is commitment to improve within an agreed timeframe).</t>
  </si>
  <si>
    <t>The Programme has a process for validating the credentials and suitability of auditors. Only auditors that have been approved by the Programme can undertake audits of company conformance with the Programme's responsible sourcing requirements.</t>
  </si>
  <si>
    <t>Where the Programme has a process for review and approval of company's audits or their audited reports, mechanisms have been established to ensure that the Programme's review/approval activities are undertaken in a timely fashion.</t>
  </si>
  <si>
    <t>Where the Programme has a process for review and approval of company's audits or their audited reports, mechanisms have been established to ensure that the Programme's review/approval activities are transparent and free of any potential conflicts of interest.</t>
  </si>
  <si>
    <t>The Programme requires auditors to develop an understanding of the auditee company's business and supply chain.</t>
  </si>
  <si>
    <t>The Programme requires auditors to develop risk-based audit testing/sampling strategies that consider: (a) inherent risks, (b) control risks and (c) detection risks.*</t>
  </si>
  <si>
    <t>The Programme requires auditors to apply materiality in the design and execution of their audit testing/sampling strategies.</t>
  </si>
  <si>
    <t>The Programme publicly provides details of its own internal governance structure, staffing, resources and oversight mechanisms.</t>
  </si>
  <si>
    <t>The Programme maintains an up-to-date, publicly available, list of companies who are currently in conformance with the Programme's requirements.</t>
  </si>
  <si>
    <t>The Programme maintains an up-to-date, publicly available, list of companies who have been disqualified/suspended for failure to meet the Programme's requirements.</t>
  </si>
  <si>
    <t xml:space="preserve">Programmes proactively encourage transparent disclosure by companies of challenges, identified risks and mitigation plans.  </t>
  </si>
  <si>
    <t xml:space="preserve">The Programme has given consideration to where there could be actual or perceived conflicts of interest between Programme management personnel and companies, and has established processes to manage potential conflicts of interest. </t>
  </si>
  <si>
    <t>The Programme has documented internal procedures for the vetting of prospective companies and auditors wishing to join or be accredited by the Programme.</t>
  </si>
  <si>
    <t xml:space="preserve">Key decisions relating to the management of the Programme, particularly decisions relating to the performance of companies or auditors within the Programme, are internally documented. </t>
  </si>
  <si>
    <t>The Programme encourages companies to provide sufficient details within their reports to enable performance over time to be measured by external stakeholders.</t>
  </si>
  <si>
    <t>The Programme actively supports implementation the Appendix on 'Suggested measures to create economic and development opportunities for artisanal and small-scale miners'.</t>
  </si>
  <si>
    <t>The Programme publicly reports on its evaluations of whether it is meeting its own aims and objectives in relation to responsible sourcing practices.</t>
  </si>
  <si>
    <t>Annex II footnote 8/10 p23/24, Step 3.I/II.C p101/104</t>
  </si>
  <si>
    <t>The Programme has established processes for monitoring and evaluating whether the Programme itself is meeting its own aims and objectives in relation to responsible sourcing practices within the industry sector in which it operates.</t>
  </si>
  <si>
    <r>
      <t xml:space="preserve">* These are the three components of audit risk. </t>
    </r>
    <r>
      <rPr>
        <b/>
        <sz val="9"/>
        <rFont val="Segoe UI"/>
        <family val="2"/>
      </rPr>
      <t>Inherent risk</t>
    </r>
    <r>
      <rPr>
        <sz val="9"/>
        <rFont val="Segoe UI"/>
        <family val="2"/>
      </rPr>
      <t xml:space="preserve"> is the risk involved in a particular type of business activity or transaction (for example, there is more inherent risk that the production of a mineral may be linked to the financing of non-state armed groups if that mineral is being sourced from a region where non-state armed groups are known to be operating). </t>
    </r>
    <r>
      <rPr>
        <b/>
        <sz val="9"/>
        <rFont val="Segoe UI"/>
        <family val="2"/>
      </rPr>
      <t>Control risk</t>
    </r>
    <r>
      <rPr>
        <sz val="9"/>
        <rFont val="Segoe UI"/>
        <family val="2"/>
      </rPr>
      <t xml:space="preserve"> is the risk that an entity's internal control mechanism may have failed and therefore not detected or prevented the issue in question from occurring (for example, there would be a control risk if a company's vetting of suppliers was poorly or inconsistently documented). </t>
    </r>
    <r>
      <rPr>
        <b/>
        <sz val="9"/>
        <rFont val="Segoe UI"/>
        <family val="2"/>
      </rPr>
      <t>Detection risk</t>
    </r>
    <r>
      <rPr>
        <sz val="9"/>
        <rFont val="Segoe UI"/>
        <family val="2"/>
      </rPr>
      <t xml:space="preserve"> is the probability that the audit activities may fail to detect a significant error or fraudulent reporting (for example, there would be a detection risk if an auditor only has a limited amount of time in which to conclude whether due diligence procedures have been correctly followed when there are a high volume of transactions, or if important data/facts/evidence have been intentionally hidden from the auditor). </t>
    </r>
  </si>
  <si>
    <t xml:space="preserve">All organisations that are considered members of the Programme (regardless of whether they are subject to audit) are required by the Programme to commit to implementing the OECD Due Diligence Guidance. </t>
  </si>
  <si>
    <t>Membership requirements and/or conditions of certification/accreditation</t>
  </si>
  <si>
    <t>A third party audit that verifies a company's conformance with all of the requirements of the Programme's responsible sourcing scheme is required for companies at identified points in the supply chain (as determined by the Guidance) to be considered accredited or certified by the Programme.</t>
  </si>
  <si>
    <t>N/A</t>
  </si>
  <si>
    <t>Count</t>
  </si>
  <si>
    <t>Score</t>
  </si>
  <si>
    <t>Sum</t>
  </si>
  <si>
    <t>Max</t>
  </si>
  <si>
    <t>No. of Fully Aligned</t>
  </si>
  <si>
    <t>% of Fully Aligned</t>
  </si>
  <si>
    <t>No. of Partially Aligned</t>
  </si>
  <si>
    <t>% of Partially Aligned</t>
  </si>
  <si>
    <t>No. of Not Aligned</t>
  </si>
  <si>
    <t>% of Not Aligned</t>
  </si>
  <si>
    <t>Overall alignment with five-step framework</t>
  </si>
  <si>
    <t>Step 4: Carry out an independent audit at identified points in the supply chain</t>
  </si>
  <si>
    <t>Overall</t>
  </si>
  <si>
    <t>Alignment</t>
  </si>
  <si>
    <t>Standards</t>
  </si>
  <si>
    <t>Implementation</t>
  </si>
  <si>
    <t>Data</t>
  </si>
  <si>
    <t>Number of assessment criteria</t>
  </si>
  <si>
    <r>
      <rPr>
        <i/>
        <sz val="9"/>
        <rFont val="Segoe UI"/>
        <family val="2"/>
      </rPr>
      <t>For upstream companies</t>
    </r>
    <r>
      <rPr>
        <sz val="9"/>
        <rFont val="Segoe UI"/>
        <family val="2"/>
      </rPr>
      <t>: Publish the supply chain risk assessment and the supply chain management plan, with due regard to business confidentiality and other competitive concerns, and make them available to external stakeholders as set out in the relevant Supplement.</t>
    </r>
  </si>
  <si>
    <t>Step 3.B.2b p45</t>
  </si>
  <si>
    <t>B.70</t>
  </si>
  <si>
    <t>Fully addressed</t>
  </si>
  <si>
    <t>Improvement opportunity</t>
  </si>
  <si>
    <t>Not addressed</t>
  </si>
  <si>
    <t>Rating</t>
  </si>
  <si>
    <t>Programme governance review</t>
  </si>
  <si>
    <t>No. of Fully addressed</t>
  </si>
  <si>
    <t>% of Fully addressed</t>
  </si>
  <si>
    <t>% of Improvement opportunity</t>
  </si>
  <si>
    <t>No. of Improvement opportunity</t>
  </si>
  <si>
    <t>No. of Not addressed</t>
  </si>
  <si>
    <t>% of Not addressed</t>
  </si>
  <si>
    <t>Alignment of Programme requirements with the five-step due diligence framework</t>
  </si>
  <si>
    <t xml:space="preserve">OVERALL RATING: </t>
  </si>
  <si>
    <t>Provide or facilitate access to a grievance mechanism that allows any impacted stakeholder to voice concerns relating to the extraction and supply chain activities of the relevant mineral(s) covered by the Programme.</t>
  </si>
  <si>
    <t>Rating for Implementation</t>
  </si>
  <si>
    <t>RATING</t>
  </si>
  <si>
    <t>Rating for policies and standards</t>
  </si>
  <si>
    <t>Implement</t>
  </si>
  <si>
    <t xml:space="preserve">Overall </t>
  </si>
  <si>
    <t>Overall rating:</t>
  </si>
  <si>
    <t>Key definitions</t>
  </si>
  <si>
    <t>Completing the Alignment Assessment section</t>
  </si>
  <si>
    <t>The criterion is not addressed in the programme's policies, standards, procedures or other formal documentation.</t>
  </si>
  <si>
    <t>Rating for implementation</t>
  </si>
  <si>
    <t>Kumi Consulting</t>
  </si>
  <si>
    <t xml:space="preserve">In addition to the above ratings, there is also the option of Not Applicable ('N/A'). This option should be selected only where the criterion is not relevant due to the mineral type or the stage of the supply chain that is covered by the programme. Where the option of 'N/A' is selected, this must be the case for both 'Policies and standards' and 'Implementation' for the criterion under question (an error message will appear if this is not done).  </t>
  </si>
  <si>
    <t>Completing the Programme governance review section</t>
  </si>
  <si>
    <t>The criterion is partially addressed or inconsistently applied in the programme's policies, standards, procedures or management activities.</t>
  </si>
  <si>
    <t>The criterion is not addressed in the programme's policies, standards, procedures or management activities.</t>
  </si>
  <si>
    <t xml:space="preserve">For further guidance please refer to the Alignment Assessment Methodology document. </t>
  </si>
  <si>
    <t>Responsibility for determining the actions that a company undertakes in response to identified risks rests with the company's management.</t>
  </si>
  <si>
    <t xml:space="preserve">Ensure that sufficient resources are made available  to support the operation and monitoring of supply chain due diligence processes, taking into account company size, location and circumstances. </t>
  </si>
  <si>
    <t>Assist suppliers in building due diligence capacities and provide training as appropriate to employees and suppliers on the policy and its practical application.</t>
  </si>
  <si>
    <t>Step 1.C.1.1 p37, Footnote 12 p40</t>
  </si>
  <si>
    <r>
      <rPr>
        <i/>
        <sz val="9"/>
        <rFont val="Segoe UI"/>
        <family val="2"/>
      </rPr>
      <t>For local mineral exporters</t>
    </r>
    <r>
      <rPr>
        <sz val="9"/>
        <rFont val="Segoe UI"/>
        <family val="2"/>
      </rPr>
      <t xml:space="preserve">: Collect and disclose information on taxes/payments and details of mineral origin and transportation as set out in the 3T Supplement (taking account of business confidentiality and competitive concerns). </t>
    </r>
  </si>
  <si>
    <t>Step 1.C.2.2 p38, Footnote 12 p40</t>
  </si>
  <si>
    <t>Step 1.C.4.1/2 p38/39, Footnote 12 p40</t>
  </si>
  <si>
    <t xml:space="preserve">Communicate to suppliers the company's expectation that suppliers will undertake mineral supply chain due diligence and risk management consistent with the standards defined in Annex II of the Guidance. </t>
  </si>
  <si>
    <t xml:space="preserve">Manage the identified risks by either: (i) continuing to trade but with measurable risk mitigation, (ii) temporarily suspending trade while mitigation is put in place, or (iii) ceasing trade with the relevant supplier. In doing so have regard to the specific recommendations of the relevant Supplements. </t>
  </si>
  <si>
    <t>Consult with suppliers and affected stakeholders to agree on the strategy for measurable risk mitigation in the risk management plan.</t>
  </si>
  <si>
    <r>
      <rPr>
        <i/>
        <sz val="9"/>
        <rFont val="Segoe UI"/>
        <family val="2"/>
      </rPr>
      <t>For upstream companies</t>
    </r>
    <r>
      <rPr>
        <sz val="9"/>
        <rFont val="Segoe UI"/>
        <family val="2"/>
      </rPr>
      <t xml:space="preserve">: Implement, monitor and track performance of risk mitigation in cooperation/consultation with local and central authorities and other relevant stakeholders. Consider establishing or supporting community-based networks to monitor risk mitigation. </t>
    </r>
  </si>
  <si>
    <t>Step 5.A.3 p53/p113</t>
  </si>
  <si>
    <t>Support companies sourcing minerals from red flagged operations in establishing on-the-ground assessment teams with appropriate capabilities and access rights as set out in the Guidance.</t>
  </si>
  <si>
    <t>B.69</t>
  </si>
  <si>
    <t>Step 3.C.1 p46, Step 3.I.D p102</t>
  </si>
  <si>
    <t>Step 1.C.1 p37, Step 1.C.2/3 p38, Step 1.C.2c and footnote 14, p73</t>
  </si>
  <si>
    <t>Undertake due diligence on the ownership (including beneficial ownership) and corporate structure of refiners/smelters seeking accreditation/certification or membership status under the Programme.</t>
  </si>
  <si>
    <t>Step 2.A p18, p32, Step 2.I.B p41, Step 2.I.C p80, Step 2.C.2 p81, Step 2.II.C p89</t>
  </si>
  <si>
    <t>Assessment results and overall conclusion</t>
  </si>
  <si>
    <t>(Section A = 100%) + (Sections B and C = 80% or higher) + (no 'Not Aligned' criteria)</t>
  </si>
  <si>
    <t>All other combinations between Fully Aligned and Not Aligned</t>
  </si>
  <si>
    <t>(Section A = &lt;50%) OR (Sections B and C = 20% or higher of criteria are 'Not Aligned')</t>
  </si>
  <si>
    <t>The Programme states clearly that the use of Industry Programmes, Institutionalised Mechanisms or multi-stakeholder initiatives does not release companies from being responsible for the scope and quality of due diligence in their own supply chains and for reporting on the due diligence that is undertaken in their supply chains.</t>
  </si>
  <si>
    <r>
      <rPr>
        <i/>
        <sz val="9"/>
        <color theme="1"/>
        <rFont val="Segoe UI"/>
        <family val="2"/>
      </rPr>
      <t>For all upstream companies (including smelters/refiners)</t>
    </r>
    <r>
      <rPr>
        <sz val="9"/>
        <color theme="1"/>
        <rFont val="Segoe UI"/>
        <family val="2"/>
      </rPr>
      <t>: The report should describe the company's management systems, the methodology and results of the risk assessment and the steps taken to manage risks, consistent with the specific content described in the Guidance. The report should be published.</t>
    </r>
  </si>
  <si>
    <r>
      <rPr>
        <i/>
        <sz val="9"/>
        <color theme="1"/>
        <rFont val="Segoe UI"/>
        <family val="2"/>
      </rPr>
      <t>For smelters/refiners</t>
    </r>
    <r>
      <rPr>
        <sz val="9"/>
        <color theme="1"/>
        <rFont val="Segoe UI"/>
        <family val="2"/>
      </rPr>
      <t>: The audit reports should be published.</t>
    </r>
  </si>
  <si>
    <r>
      <rPr>
        <i/>
        <sz val="9"/>
        <color theme="1"/>
        <rFont val="Segoe UI"/>
        <family val="2"/>
      </rPr>
      <t>For gold refiners</t>
    </r>
    <r>
      <rPr>
        <sz val="9"/>
        <color theme="1"/>
        <rFont val="Segoe UI"/>
        <family val="2"/>
      </rPr>
      <t>: In addition to reporting on management systems, risk assessment and risk management as defined in the Supplement, refiners should publish the summary audit reports including details of audit dates, activities, methodology and conclusions (either directly or through cooperation with an Industry Programme or Institutionalised Mechanism).</t>
    </r>
  </si>
  <si>
    <t xml:space="preserve">The Programme has a mechanism for monitoring, tracking and sharing information - including between programmes, if appropriate - on incidents or emerging risks identified from company's risk assessments and other relevant sources that could create red flags for companies participating in the Programme. </t>
  </si>
  <si>
    <t>Upstream</t>
  </si>
  <si>
    <t>Downstream</t>
  </si>
  <si>
    <t>Step 1: Establish strong management systems</t>
  </si>
  <si>
    <t>Step 4: Independent third party audit of due diligence</t>
  </si>
  <si>
    <t>Mine site</t>
  </si>
  <si>
    <t>Export</t>
  </si>
  <si>
    <t>Smelting/refining</t>
  </si>
  <si>
    <t>Approved 3rd party</t>
  </si>
  <si>
    <t>Programme scope</t>
  </si>
  <si>
    <t>Out of scope</t>
  </si>
  <si>
    <t>Scope of the programme being evaluated</t>
  </si>
  <si>
    <t>Information about the programme being evaluated is to be recorded in this sheet within the Alignment Assessment tool, encompassing the following:</t>
  </si>
  <si>
    <t>1. Scope of programme</t>
  </si>
  <si>
    <t>2. Programme description</t>
  </si>
  <si>
    <t>3. Assessment period covered</t>
  </si>
  <si>
    <t>Assessor to describe the time period to which the assessment applies:</t>
  </si>
  <si>
    <r>
      <rPr>
        <i/>
        <sz val="9"/>
        <rFont val="Segoe UI"/>
        <family val="2"/>
      </rPr>
      <t>For downstream companies</t>
    </r>
    <r>
      <rPr>
        <sz val="9"/>
        <rFont val="Segoe UI"/>
        <family val="2"/>
      </rPr>
      <t xml:space="preserve">: Obtain evidence on the due diligence practices of the smelter/refiner, including information generated from on the ground assessments, and review this against the due diligence processes of the Guidance </t>
    </r>
  </si>
  <si>
    <t>Step 1.C.3.2 p38, Step 1.C.5.2-3 p39, Step 1.C.5 p73</t>
  </si>
  <si>
    <t>Transport/ trading</t>
  </si>
  <si>
    <t>Annex I.1.D p17, Step 1.D.3 p 40, Step 1.D.3 p74</t>
  </si>
  <si>
    <t>3T + Gold</t>
  </si>
  <si>
    <t>Step 1.B.2 p36, Step 1.B.2 p72</t>
  </si>
  <si>
    <t>Annex I Step 4 p19</t>
  </si>
  <si>
    <t>Step 1.II.E p77</t>
  </si>
  <si>
    <t xml:space="preserve">Downstream companies should request suppliers to identify the gold refiners in the supply chain and provide verification that the refiner(s) has conducted due diligence in accordance with the Guidance. </t>
  </si>
  <si>
    <t>The Programme explicitly recognises due diligence as an ongoing process to be undertaken by companies.</t>
  </si>
  <si>
    <r>
      <t>The Programme expects companies to proactively carry out due diligence and to react to changes of circumstances and risks in the supply chain.</t>
    </r>
    <r>
      <rPr>
        <strike/>
        <sz val="9"/>
        <color theme="8" tint="0.39997558519241921"/>
        <rFont val="Segoe UI"/>
        <family val="2"/>
      </rPr>
      <t/>
    </r>
  </si>
  <si>
    <t>Introduction p13, Step 1.c footnote 4 p 37, Step 3.D p46, p63, Step 3.I/II.E p102/105</t>
  </si>
  <si>
    <t>Due diligence is dynamic and improves over time</t>
  </si>
  <si>
    <t>Introduction p12, p15, p63</t>
  </si>
  <si>
    <t>Annex I Step 3 p18, p64</t>
  </si>
  <si>
    <t>The Programme expects companies to progressively improve their due diligence activities and risk management performance over time.</t>
  </si>
  <si>
    <r>
      <t xml:space="preserve">The Programme expects companies' due diligence activities to be guided by their </t>
    </r>
    <r>
      <rPr>
        <i/>
        <sz val="9"/>
        <rFont val="Segoe UI"/>
        <family val="2"/>
      </rPr>
      <t>own</t>
    </r>
    <r>
      <rPr>
        <sz val="9"/>
        <rFont val="Segoe UI"/>
        <family val="2"/>
      </rPr>
      <t xml:space="preserve"> risk assessments.</t>
    </r>
  </si>
  <si>
    <t>Introduction p13, Annex I Step 3 pp18,44, 99</t>
  </si>
  <si>
    <t>Annex I Step 1.A p18, Step 2.B p18, p20, p41, p86</t>
  </si>
  <si>
    <t>The programme expects that  the measures that a company takes to conduct due diligence should be commensurate to the severity and likelihood of the identified risks.</t>
  </si>
  <si>
    <t>Annex I, Step 3.B p18</t>
  </si>
  <si>
    <t xml:space="preserve">The programme includes in the definition of red flags considerations of location of mineral origin and transit, supplier characteristics and trade-related circumstances. </t>
  </si>
  <si>
    <t>The Programme explicitly recognizes that companies should use good faith and reasonable efforts in their due diligence, taking into account factors such as the size of the enterprise, the location of the activities, the situation in a particular country, the sector and nature of the products or services involved.</t>
  </si>
  <si>
    <t>Introduction p14, p64, p69, Step 2 pp78,79,86,97, Step 3.II.C.1 p103,p116</t>
  </si>
  <si>
    <t>Introduction p12, Annex II p20</t>
  </si>
  <si>
    <t>Adopt, and clearly communicate to suppliers and the public, a policy, applicable to the company and its suppliers, providing the principles and standards for identifying and managing the risks in the supply chain of minerals potentially from conflict-affected or high risk areas, against which the company will assess itself and the activities and relationships of suppliers.</t>
  </si>
  <si>
    <t>Annex I Step 1.A p17, Step 1.A.1 p36, Step 1.A.1 p72</t>
  </si>
  <si>
    <t>Annex I, 1.B p17, Step 1.B.1 p36, Step 1.B.1 p72</t>
  </si>
  <si>
    <t>Annex I 1 B-D p 17, Step 1.B.3 p36, Step 1.B.3 p72</t>
  </si>
  <si>
    <t>Annex I.1.C p17, Step 1.C pp37-39, Step 1.C.1 p73</t>
  </si>
  <si>
    <t>Step 1.C.3.1 p37, Step 1.C.2.1 p38,Footnote 12 p40</t>
  </si>
  <si>
    <t>Step 1.C.5.1 p39, Step 1.C.5.1 p39, Step 1.III pp97-98</t>
  </si>
  <si>
    <t>Step 1.C.4.3 p39, Step 1.I.C.3 p73</t>
  </si>
  <si>
    <t>Annex I Step 1.D p17, Step 1.D.2 p40, Step 1.D.3 p74</t>
  </si>
  <si>
    <t>Annex I Step 1.D p17, Step 1.D.3 p40, Step 1.D.4 p74</t>
  </si>
  <si>
    <t>Annex I Step 1.E p17, Step 1.E.1 p40, Step 1.E.1 p74</t>
  </si>
  <si>
    <t>Step 1.II.D p76/77</t>
  </si>
  <si>
    <t>Structure internal management to support supply chain due diligence and assign authority and responsibility to senior staff with the necessary competence, knowledge and experience to oversee supply chain due diligence.</t>
  </si>
  <si>
    <t>Establish a system of controls and transparency over the mineral supply chain, including a chain of custody or traceability system or the identification of upstream actors in the supply chain. Create and maintain internal documentation and records of supply chain due diligence processes, findings and resulting decisions.</t>
  </si>
  <si>
    <r>
      <rPr>
        <i/>
        <sz val="9"/>
        <rFont val="Segoe UI"/>
        <family val="2"/>
      </rPr>
      <t>For international concentrate traders and mineral reprocessors:</t>
    </r>
    <r>
      <rPr>
        <sz val="9"/>
        <rFont val="Segoe UI"/>
        <family val="2"/>
      </rPr>
      <t xml:space="preserve"> Collect and disclose to downstream purchasers and relevant Institutionalised Mechanisms all export, import and re-export documentation including records of all taxes and any other payments made to public or private security forces or other armed groups, the identification of local exporters and the information provided by local exporters (information can be disclosed to and held by an Institutionalised Mechanism with a mandate to collect and process information on minerals from conflict-affected and high risk areas).</t>
    </r>
  </si>
  <si>
    <r>
      <rPr>
        <i/>
        <sz val="9"/>
        <rFont val="Segoe UI"/>
        <family val="2"/>
      </rPr>
      <t xml:space="preserve">For all upstream companies: </t>
    </r>
    <r>
      <rPr>
        <sz val="9"/>
        <rFont val="Segoe UI"/>
        <family val="2"/>
      </rPr>
      <t>For minerals from a red-flagged location generate, on a disaggregated basis,  information on taxes/payments and details of mineral origin and transportation as set out in the 3T Supplement. Make this information available to downstream purchasers and relevant Institutionalised Mechanisms (information can be disclosed to and held by an Institutionalised Mechanism with a mandate to collect and process information on minerals from conflict-affected and high risk areas).</t>
    </r>
  </si>
  <si>
    <r>
      <rPr>
        <i/>
        <sz val="9"/>
        <rFont val="Segoe UI"/>
        <family val="2"/>
      </rPr>
      <t xml:space="preserve">For all upstream companies: </t>
    </r>
    <r>
      <rPr>
        <sz val="9"/>
        <rFont val="Segoe UI"/>
        <family val="2"/>
      </rPr>
      <t>Avoid cash transactions were practicable and ensure cash transactions are supported by verifiable information.</t>
    </r>
  </si>
  <si>
    <t xml:space="preserve">Assign a unique reference number to each input and output and adopt tamper proof physical security measures as set out in the Gold Supplement. </t>
  </si>
  <si>
    <r>
      <rPr>
        <i/>
        <sz val="9"/>
        <rFont val="Segoe UI"/>
        <family val="2"/>
      </rPr>
      <t>For gold exporters, recyclers, traders and refiners</t>
    </r>
    <r>
      <rPr>
        <sz val="9"/>
        <rFont val="Segoe UI"/>
        <family val="2"/>
      </rPr>
      <t>: Inspect all shipments for conformity to the information provided by the supplier on the type of gold, weight and quality. Report any inconsistency to management responsible for due diligence, with no further action taken until the inconsistency is resolved, and physically segregate and secure any shipments with unresolved inconsistencies.</t>
    </r>
  </si>
  <si>
    <t>Maintain inventory and transaction documentation that can be retrieved and should include the physical descriptions set out in the Gold Supplement, supplier details including KYC information and unique references for processing, purchases and sales.</t>
  </si>
  <si>
    <t xml:space="preserve">Maintain due diligence information for a minimum of five years, preferably on a computerised database. For 3T supply chains, smelters/refiners and downstream purchasers should also make due diligence information available to downstream purchasers and relevant Institutionalised Mechanisms. </t>
  </si>
  <si>
    <t xml:space="preserve">Incorporate the company's supply chain policy into contracts or written agreements with suppliers which can be applied and monitored. </t>
  </si>
  <si>
    <t>Establish a grievance mechanism that enables any affected stakeholders or whistle-blowers to voice concerns regarding  the circumstances of extraction, trade, handling and export of minerals. The grievance mechanism may be provided directly, through collaboration with other companies, or through an industry programme or institutionalised mechanism.</t>
  </si>
  <si>
    <t>Identify and assess whether the locations of mineral origin and transit, the nature of suppliers or the circumstances within the supply chain may trigger 'red flags' as defined by their policy and the relevant Supplement of the Guidance.</t>
  </si>
  <si>
    <t>Step 2.I/II.A p41/43, Step 2.1.A p78, Step 2.II.B p87</t>
  </si>
  <si>
    <t>Annex I.2.A-B p18</t>
  </si>
  <si>
    <t>Step 2.II.A p86-87</t>
  </si>
  <si>
    <t>Step 2.I.B p41, Appendix p54/57/58, Step 2.I.C p80, Step 2.II.C p89</t>
  </si>
  <si>
    <t>Step 2.I.C.3 p82-84</t>
  </si>
  <si>
    <t>Step 2.I.C.4 p84/85</t>
  </si>
  <si>
    <t>Step 2.II.C.3 p90-94</t>
  </si>
  <si>
    <t>Step 2.II.C.4/5 p94-96</t>
  </si>
  <si>
    <t>Step 2.III.B p97-98</t>
  </si>
  <si>
    <t>Step 2.I.C p42, Step 2.I/II.D pp85-86/96-97</t>
  </si>
  <si>
    <r>
      <rPr>
        <i/>
        <sz val="9"/>
        <rFont val="Segoe UI"/>
        <family val="2"/>
      </rPr>
      <t>For local exporters, recyclers, traders and refiners</t>
    </r>
    <r>
      <rPr>
        <sz val="9"/>
        <rFont val="Segoe UI"/>
        <family val="2"/>
      </rPr>
      <t>: Using reasonable and good faith efforts and steps proportional to risk, determine whether gold is mined gold, recyclable gold or grandfathered stocks as set out in the gold supplement.</t>
    </r>
  </si>
  <si>
    <r>
      <rPr>
        <i/>
        <sz val="9"/>
        <rFont val="Segoe UI"/>
        <family val="2"/>
      </rPr>
      <t>For gold producers:</t>
    </r>
    <r>
      <rPr>
        <sz val="9"/>
        <rFont val="Segoe UI"/>
        <family val="2"/>
      </rPr>
      <t xml:space="preserve"> Determine whether upstream gold producers also purchase gold (including ASM gold) and, through the steps described in the Supplement, determine whether this may trigger 'red flags'.</t>
    </r>
  </si>
  <si>
    <r>
      <rPr>
        <i/>
        <sz val="9"/>
        <rFont val="Segoe UI"/>
        <family val="2"/>
      </rPr>
      <t xml:space="preserve">For all upstream companies: </t>
    </r>
    <r>
      <rPr>
        <sz val="9"/>
        <rFont val="Segoe UI"/>
        <family val="2"/>
      </rPr>
      <t>Map the factual circumstances of the supply chain, including the origin of minerals and the activities/relationships of suppliers.</t>
    </r>
  </si>
  <si>
    <t>For ASM gold mined by ASM mining enterprises in red-flagged operations or purchased by medium and large-scale mining companies, determine risk through evidence gathered with reference to the criteria set out in the Supplement.</t>
  </si>
  <si>
    <r>
      <rPr>
        <i/>
        <sz val="9"/>
        <rFont val="Segoe UI"/>
        <family val="2"/>
      </rPr>
      <t xml:space="preserve">For all upstream companies: </t>
    </r>
    <r>
      <rPr>
        <sz val="9"/>
        <rFont val="Segoe UI"/>
        <family val="2"/>
      </rPr>
      <t>Undertake an in-depth review of the context of all red-flagged locations and the due diligence practices of any red-flagged suppliers, covering all of the aspects referenced in the Supplements.</t>
    </r>
  </si>
  <si>
    <r>
      <rPr>
        <i/>
        <sz val="9"/>
        <rFont val="Segoe UI"/>
        <family val="2"/>
      </rPr>
      <t xml:space="preserve">For all upstream companies: </t>
    </r>
    <r>
      <rPr>
        <sz val="9"/>
        <rFont val="Segoe UI"/>
        <family val="2"/>
      </rPr>
      <t>Undertake on-the-ground assessments, performed by suitably qualified and independent assessors, of red-flagged sources of mined minerals. Provide this information to downstream companies in the supply chain.</t>
    </r>
  </si>
  <si>
    <t xml:space="preserve">Build and/or exercise leverage over the actors in the supply chain who can most effectively and most directly prevent and mitigate the risks of adverse impacts. </t>
  </si>
  <si>
    <r>
      <rPr>
        <i/>
        <sz val="9"/>
        <rFont val="Segoe UI"/>
        <family val="2"/>
      </rPr>
      <t>For upstream companies</t>
    </r>
    <r>
      <rPr>
        <sz val="9"/>
        <rFont val="Segoe UI"/>
        <family val="2"/>
      </rPr>
      <t>: Gold producers with red flagged operations and other upstream companies sourcing ASM gold should assist and enable legitimate ASM producers to build supply chains consistent with the Guidance.</t>
    </r>
  </si>
  <si>
    <t>Implement the risk management plan, monitor risk mitigation and report performance to designated senior management, and consider suspending or discontinuing trade with a supplier after failed attempts at mitigation.</t>
  </si>
  <si>
    <t>Carry out independent third-party audit of supply chain due diligence at identified points in the supply chain.</t>
  </si>
  <si>
    <t xml:space="preserve">Facilitate auditor access to company sites, documentation, records and, as appropriate, access to suppliers and other relevant stakeholders, such as on-the-ground assessment teams. </t>
  </si>
  <si>
    <t>Demonstrate an understanding, gained through some form of impact analysis or qualitative or quantitative evaluation, of the social and economic impacts that the Programme's requirements may have on developing countries and the Programme's relevance to or linkages with other existing internationally recognised standards.</t>
  </si>
  <si>
    <t>Oversee, periodically review and monitor the ability of auditors to carry out audits in conformity with the Programme's requirements, based on the objectives, scope and criteria of the audit and judged against audit programme records.</t>
  </si>
  <si>
    <t>Due diligence is an on-going, proactive and reactive process</t>
  </si>
  <si>
    <t>Annex I Step 3.A p18, Step 3.A p44, Step 3.I.A p99</t>
  </si>
  <si>
    <t>Annex I Step 3.B p18, Step 3.B p44, Step 3.I/II.C p100/103</t>
  </si>
  <si>
    <t>Step 3.II.C.2.A p104</t>
  </si>
  <si>
    <t>Annex I Step 3.B p18, Step 3.B.2a p44, Step 3.I/II.C.2 p101/104</t>
  </si>
  <si>
    <t>Annex I Step 3.B p18, Step 3.B.2b p45, Step 3.I/II.C.2 p101/104</t>
  </si>
  <si>
    <t>Step 3.I.C.2c p102, Appendix p114-118</t>
  </si>
  <si>
    <t>Annex I Step 3.C p18, Step 3.C p46, Step 3.I/II.D p102/105</t>
  </si>
  <si>
    <t>Annex I Step 3.D p18, Step 3.D p46, Step 3.I/II.E p102/105</t>
  </si>
  <si>
    <t>Step 4.B.1 p50, Step 4.B.5 p110</t>
  </si>
  <si>
    <t>Annex I.5 p19, Step 5.A p52, Step 5.A p111</t>
  </si>
  <si>
    <t>Introduction p14/15, p33/34, Step 2.B p79/80</t>
  </si>
  <si>
    <t>Introduction p14/15, Step 2.A p18, p32, Step 2.I.B p41, Step 2.I.C p80, Step 2.II.C p89</t>
  </si>
  <si>
    <t>Introduction p15, Step 2.I and II p41/42, Step 3 p44/99, Step 2 p78, Step 3 p99</t>
  </si>
  <si>
    <t>Introduction p13, Step 3.I/II.E p46, p102/105</t>
  </si>
  <si>
    <t>Annex I Step 1 p17, Step 1.A.2 p36, Step 1.A.2 p72</t>
  </si>
  <si>
    <t>Annex I Step 1 p17, Step 1.B.4 p36, Step 1.B.4 p72</t>
  </si>
  <si>
    <t>Annex II para13, Step 1.C.4.4 p39, Step 1.II.A.3 p75</t>
  </si>
  <si>
    <t>Annex I Step 1.D p17, Step 1.D.2 p40, Step 1.D.2 p74</t>
  </si>
  <si>
    <t>Ensure that the scope of risk identification and assessment extends to all of the risks set out in Annex II and the recommendations in the Due Diligence Guidance.</t>
  </si>
  <si>
    <r>
      <rPr>
        <i/>
        <sz val="9"/>
        <rFont val="Segoe UI"/>
        <family val="2"/>
      </rPr>
      <t xml:space="preserve">For international concentrate traders, mineral reprocessors and smelters/refiners: </t>
    </r>
    <r>
      <rPr>
        <sz val="9"/>
        <rFont val="Segoe UI"/>
        <family val="2"/>
      </rPr>
      <t>Incorporate disclosure requirements into commercial contracts and contractually require local exporters to provide the taxes/payments and origin information set out in the Supplements (information can be disclosed to and held by an Institutionalised Mechanism with a mandate to collect and process information on minerals from conflict-affected and high risk areas).</t>
    </r>
  </si>
  <si>
    <t xml:space="preserve">Within the supply chain policy, set out a clear and coherent management process for risk management. Commit to the due diligence steps as described in Annex I and, where relevant, the Supplement. </t>
  </si>
  <si>
    <t>The Programme expects companies' due diligence activities to consider at least all risks covered in Annex II (serious abuses associated with the extraction, transport or trade of minerals, direct or indirect support to non-state armed groups, public or private security forces, bribery and fraudulent misrepresentation of the origin of minerals, money laundering, payment of taxes, fees and royalties due to governments and bribery).</t>
  </si>
  <si>
    <t>A.13</t>
  </si>
  <si>
    <t>A.14</t>
  </si>
  <si>
    <t>B.71</t>
  </si>
  <si>
    <t>B.72</t>
  </si>
  <si>
    <t>B.73</t>
  </si>
  <si>
    <t>Upstream / downstream</t>
  </si>
  <si>
    <t>Introduction p12, p15, p63, Appendix p114-118</t>
  </si>
  <si>
    <t>The Programme encourages companies to source responsibly from conflict-affected or high-risk areas and, where relevant, from artisanal and small-scale mineral producers.</t>
  </si>
  <si>
    <t>If a programme choses to make a final determination on a company or its products, such determination should be based on the conformity of the companies’ due diligence or sourcing practices with the OECD due diligence guidance.</t>
  </si>
  <si>
    <t xml:space="preserve">Due diligence should be global in scope unless a programme is designed to cover a specific geography or region only. In particular any programme designed to implement step 4 should be global in scope. </t>
  </si>
  <si>
    <t>The Programme expects that due diligence activities on red-flagged supply chains should involve on-the-ground assessments, to be undertaken by upstream companies. Upstream companies may cooperate through joint initiatives but retain individual responsibility for their due diligence and should ensure that all joint work duly takes into consideration circumstances specific to the individual company.</t>
  </si>
  <si>
    <t>Alignment Assessment Tool</t>
  </si>
  <si>
    <t>The criterion is fully and explicitly addressed in the programme's policies, standards, procedures or other formal documentation.</t>
  </si>
  <si>
    <t>The criterion is only partially addressed in the programme's policies, standards, procedures or other formal documentation; and / or the criterion is addressed but informally or inconsistently.</t>
  </si>
  <si>
    <t>There is sufficient evidence, based upon the assessment activities undertaken, to reasonably conclude that the criterion is implemented by the programme, including by deploying the necessary measures to ensure compliance and securing adequate remedial action in cases where companies participating in the Programme and/or auditors do not adhere to its policies and standards.</t>
  </si>
  <si>
    <t>There is sufficient evidence, based upon the assessment activities undertaken, to reasonably conclude that the criterion is partially implemented by the Programme, including by undertaking some but not fully adequate measures to ensure compliance by companies.</t>
  </si>
  <si>
    <t>There is sufficient evidence, based upon the assessment activities undertaken, to reasonably conclude that the criterion is not implemented by the Programme, for example by undertaking no or inadequate measures to implement the Programme.</t>
  </si>
  <si>
    <r>
      <rPr>
        <b/>
        <sz val="10"/>
        <color theme="1"/>
        <rFont val="Segoe UI"/>
        <family val="2"/>
      </rPr>
      <t>Industry programme</t>
    </r>
    <r>
      <rPr>
        <sz val="10"/>
        <color theme="1"/>
        <rFont val="Segoe UI"/>
        <family val="2"/>
      </rPr>
      <t>: An initiative that has been established to support responsible mineral sourcing, requiring companies operating within or sourcing from mineral supply chains to meet certain standards, including (but not necessarily exclusively) the due diligence standards set out in the OECD Guidance. The term ‘programme’ includes supply chain due diligence schemes or initiatives established by industry bodies, independent or multi-stakeholder certification mechanisms, government schemes or any other organisations established to support the responsible production and sourcing of minerals.</t>
    </r>
  </si>
  <si>
    <r>
      <rPr>
        <b/>
        <sz val="10"/>
        <color theme="1"/>
        <rFont val="Segoe UI"/>
        <family val="2"/>
      </rPr>
      <t>Company</t>
    </r>
    <r>
      <rPr>
        <sz val="10"/>
        <color theme="1"/>
        <rFont val="Segoe UI"/>
        <family val="2"/>
      </rPr>
      <t>: The company subject to an audit under the requirements of the programme or that is otherwise associated to or participates in the programme in such a way that it is expected by the programme to meet its standards and policies.</t>
    </r>
  </si>
  <si>
    <r>
      <rPr>
        <b/>
        <sz val="10"/>
        <color theme="1"/>
        <rFont val="Segoe UI"/>
        <family val="2"/>
      </rPr>
      <t>Auditor</t>
    </r>
    <r>
      <rPr>
        <sz val="10"/>
        <color theme="1"/>
        <rFont val="Segoe UI"/>
        <family val="2"/>
      </rPr>
      <t>: The firm or individual appointed to audit a company against the requirements of the programme.</t>
    </r>
  </si>
  <si>
    <t>Further definitions of terms used are provided in the Alignment Assessment Methodology.</t>
  </si>
  <si>
    <t>For each criterion there is a drop-down menu from which the evaluator selects one rating for the extent to which the criterion is addressed in policies and standards, and another for the extent to which that criterion is addressed in implementation. The different ratings are defined as follows:</t>
  </si>
  <si>
    <t>As with the Alignment Assessment section, for each criterion there is a drop-down menu from which the evaluator selects one rating for the extent to which the criterion is addressed. The different ratings are defined as follows:</t>
  </si>
  <si>
    <t>The criterion is fully and explicitly addressed in the programme's policies, standards, procedures or management activities.</t>
  </si>
  <si>
    <t>The results of the Alignment Assessment and Programme governance review are provided in the 'results and charts' tab. The overall conclusion of the Alignment Assessment is calculated as follows:</t>
  </si>
  <si>
    <t>The Alignment Assessment Tool and Methodology were developed with the OECD by</t>
  </si>
  <si>
    <r>
      <t xml:space="preserve">Using the drop-down menus, complete the table below to indicate the scope of the programme that is being evaluated, both in terms of its applicability through the stages of the minerals value chain and its applicability across the five step due diligence framework set out in the Guidance. The following definitions apply:
• </t>
    </r>
    <r>
      <rPr>
        <b/>
        <sz val="9"/>
        <color theme="1"/>
        <rFont val="Segoe UI"/>
        <family val="2"/>
      </rPr>
      <t>Programme scope:</t>
    </r>
    <r>
      <rPr>
        <sz val="9"/>
        <color theme="1"/>
        <rFont val="Segoe UI"/>
        <family val="2"/>
      </rPr>
      <t xml:space="preserve"> this stage of the value chain or five-step due diligence framework is covered by the requirements the programme sets for companies and the activities it undertakes to support companies.
• </t>
    </r>
    <r>
      <rPr>
        <b/>
        <sz val="9"/>
        <color theme="1"/>
        <rFont val="Segoe UI"/>
        <family val="2"/>
      </rPr>
      <t>Programme-approved 3rd party:</t>
    </r>
    <r>
      <rPr>
        <sz val="9"/>
        <color theme="1"/>
        <rFont val="Segoe UI"/>
        <family val="2"/>
      </rPr>
      <t xml:space="preserve"> this stage of the value chain or five-step due diligence framework is not directly addressed by the programme's own requirements or activities, but the Programme formally recognises a third party initiative that does address the stage.
• </t>
    </r>
    <r>
      <rPr>
        <b/>
        <sz val="9"/>
        <color theme="1"/>
        <rFont val="Segoe UI"/>
        <family val="2"/>
      </rPr>
      <t>Out of scope</t>
    </r>
    <r>
      <rPr>
        <sz val="9"/>
        <color theme="1"/>
        <rFont val="Segoe UI"/>
        <family val="2"/>
      </rPr>
      <t>: this stage of the value chain or five-step due diligence framework is outside of the scope of the programme's requirements and activities.</t>
    </r>
  </si>
  <si>
    <t>Evaluator to provide a concise narrative description of the programme that is being evaluated in the assessment, including if the programme has a specific geographic scope:</t>
  </si>
  <si>
    <t>Evaluator comments</t>
  </si>
  <si>
    <r>
      <t xml:space="preserve">There are four main components to the Alignment Assessment Tool:
Tab 1 - </t>
    </r>
    <r>
      <rPr>
        <b/>
        <sz val="10"/>
        <color theme="1"/>
        <rFont val="Segoe UI"/>
        <family val="2"/>
      </rPr>
      <t>Programme scope</t>
    </r>
    <r>
      <rPr>
        <sz val="10"/>
        <color theme="1"/>
        <rFont val="Segoe UI"/>
        <family val="2"/>
      </rPr>
      <t xml:space="preserve">: This provides a tool to help the evaluator define the scope of the assessment against the activities of the Programme. 
Tab 2 - </t>
    </r>
    <r>
      <rPr>
        <b/>
        <sz val="10"/>
        <color theme="1"/>
        <rFont val="Segoe UI"/>
        <family val="2"/>
      </rPr>
      <t>Alignment Assessment</t>
    </r>
    <r>
      <rPr>
        <sz val="10"/>
        <color theme="1"/>
        <rFont val="Segoe UI"/>
        <family val="2"/>
      </rPr>
      <t xml:space="preserve">: This provides the detailed criteria against which a programme's 'alignment' with the OECD Guidance is assessed
Tab 3 - </t>
    </r>
    <r>
      <rPr>
        <b/>
        <sz val="10"/>
        <color theme="1"/>
        <rFont val="Segoe UI"/>
        <family val="2"/>
      </rPr>
      <t>Programme governance review</t>
    </r>
    <r>
      <rPr>
        <sz val="10"/>
        <color theme="1"/>
        <rFont val="Segoe UI"/>
        <family val="2"/>
      </rPr>
      <t xml:space="preserve">: This provides the criteria for assessing the management and governance of a programme, beyond the specific recommendations of the Guidance
Tab 4 - </t>
    </r>
    <r>
      <rPr>
        <b/>
        <sz val="10"/>
        <color theme="1"/>
        <rFont val="Segoe UI"/>
        <family val="2"/>
      </rPr>
      <t>Results and charts</t>
    </r>
    <r>
      <rPr>
        <sz val="10"/>
        <color theme="1"/>
        <rFont val="Segoe UI"/>
        <family val="2"/>
      </rPr>
      <t>: This provides the overall rating from the Alignment Assessment and charts providing a more detailed breakdown of how a programme scored across the different aspects of the Alignment Assessment, including the Programme governance review
In addition, there is a hidden data collation worksheet that provides the underlying data for the Results and Charts worksheet.</t>
    </r>
  </si>
  <si>
    <t xml:space="preserve">http://mneguidelines.oecd.org/industry-initiatives-alignment-assessment.htm </t>
  </si>
  <si>
    <r>
      <t xml:space="preserve">This workbook is the Alignment Assessment Tool that the Organisation for Economic Cooperation and Development (OECD) recommends is used to evaluate programmes against the recommendations of the OECD Due Diligence Guidance for Responsible Supply Chains of Minerals from Conflict-Affected and High-Risk Areas (OECD Guidance). </t>
    </r>
    <r>
      <rPr>
        <b/>
        <sz val="10"/>
        <color theme="1"/>
        <rFont val="Segoe UI"/>
        <family val="2"/>
      </rPr>
      <t>Prior to using the Alignment Assessment Tool it is recommended that users familiarise themselves with the Alignment Assessment Methodology, which provides details of the design and execution of an Alignment Assessment project and is available on:</t>
    </r>
  </si>
  <si>
    <t>REF #</t>
  </si>
  <si>
    <t>Document Name</t>
  </si>
  <si>
    <t>Type</t>
  </si>
  <si>
    <t>Guide ITSCI sur le suivi et atténuation des incidents et formation des entreprises au devoir de diligence</t>
  </si>
  <si>
    <t>.pdf</t>
  </si>
  <si>
    <t>Manuel sur le devoir de diligence pour les exportateurs membres de l’ITSCI</t>
  </si>
  <si>
    <t>Introduction to ITSCI - Practical Aspects of Due Diligence</t>
  </si>
  <si>
    <t>.pptx</t>
  </si>
  <si>
    <t>Alert Filing Procedure_Final-4</t>
  </si>
  <si>
    <t>.docx</t>
  </si>
  <si>
    <t>Template Field visit and risk assessment for exporters_Jan 2020_final</t>
  </si>
  <si>
    <t>Table C_Incident Summary MN_May 2022</t>
  </si>
  <si>
    <t>.xlsx</t>
  </si>
  <si>
    <t>Pact_2021 ITSCI annual report_DRC_Final</t>
  </si>
  <si>
    <t>2021Q4 Pact Report Whistleblowing_final01</t>
  </si>
  <si>
    <t>2022Q1 Pact Whistleblowing Report_FINAL1</t>
  </si>
  <si>
    <t>Alert Filing Procedure_Final -4</t>
  </si>
  <si>
    <t>Guides sur les incidents ITSCI - actions et recommandations_final</t>
  </si>
  <si>
    <t>Formulaire_sites potentiels à intégrer dans ITSCI_Septembre 2020</t>
  </si>
  <si>
    <t>iTSCi Scheme Flowchart -1</t>
  </si>
  <si>
    <t>ITSCI Rwanda Monthly Summary and Mine Site List, September 2022</t>
  </si>
  <si>
    <t>ITSCI Maniema Monthly Summary and Mine Site List, June 2022</t>
  </si>
  <si>
    <t>Organisation chart_ITSCI GLR_Feb 2022</t>
  </si>
  <si>
    <t>ITSCI-Information-Release-Policy_2020</t>
  </si>
  <si>
    <t>ITSCI Shipmet Report - Guide</t>
  </si>
  <si>
    <t>ITSCi Shipment Report Information Pack</t>
  </si>
  <si>
    <t>ITSCI overview 2022 Q1_EN</t>
  </si>
  <si>
    <t>ITSCI Guide_Production estimates calculation_July 2020</t>
  </si>
  <si>
    <t>Checklist_ITSCI field visits_DRC_French_2020</t>
  </si>
  <si>
    <t>Manuel de formation ITSCI_Complet_Octobre 2018</t>
  </si>
  <si>
    <t>Table A_Master Mine List Maniema_November 2022</t>
  </si>
  <si>
    <t>Pact_2021 ITSCI annual report_Rwanda_Final</t>
  </si>
  <si>
    <t>13- Incident Summary, NK, JAN-JUNE 2020</t>
  </si>
  <si>
    <t>Evaluator comments (Implementation)</t>
  </si>
  <si>
    <t>Evaluator comments (Policies and standards)</t>
  </si>
  <si>
    <t>Welcome call_Smelter</t>
  </si>
  <si>
    <t>Welcome call_Processors_Exporters</t>
  </si>
  <si>
    <t xml:space="preserve">This criterion is addressed on the signature page of the Membership Agreement. </t>
  </si>
  <si>
    <t xml:space="preserve">In the Membership Agreement (no. 7.2.4) members agree to adopt a policy aligned to OECD Guidance Annex II. The requirement is also covered in the Audit Checklist (line item no. 1).  </t>
  </si>
  <si>
    <t xml:space="preserve">In the Membership Agreement (No. 7.2.4) members agree to follow the due diligence steps as foreseen in the OECD Guidance and to submit a conflict mineral policy that is in line with the due diligence steps set out in Annex I of the OECD Guidance (Membership Agreement, annex 5, no. 3). </t>
  </si>
  <si>
    <t>The Audit Checklist (line item no. 4) requires the responsibility and authority for due diligence to be assigned to a suitable staff on senior level. 
This criterion is further supported by the Membership Agreement which requires companies to provide the name and contact details of the person responsible for due diligence in the company (Membership Agreement, annex 5, no. 4).</t>
  </si>
  <si>
    <t xml:space="preserve">The Audit Checklist (line item no. 8) requires a company to allocate appropriate resources to support due diligence efforts. </t>
  </si>
  <si>
    <t xml:space="preserve">The Audit Checklist (line item no. 7, no. 9 and no. 10) requires a company to have an appropriate process to disseminate the company policy and the due diligence management plan to all relevant employees and suppliers. </t>
  </si>
  <si>
    <t xml:space="preserve">Synergy auditors were observed to review whether the policy was readily made available to employees. Findings are documented in the findings section of the Audit Checklist. </t>
  </si>
  <si>
    <t>The Audit Checklist (line item no. 16) requires companies to have an internal accountability/sanctions system in place.</t>
  </si>
  <si>
    <t>Synergy auditors report on the implementation of the EITI principles in the findings sections of the Audit Checklist. In the audit findings it was noted that Rwanda is not an implementing country and the criterion was therefore identified as not applicable for Rwandan companies. In the audit findings for a company based in DRC, the auditors reported how the company supports the EITI principles and reports on payments (reference doc. 30)</t>
  </si>
  <si>
    <t>The Audit Checklist (line item no. 21) requires local mineral exporters to collect information on all taxes, fees and royalties paid to the government for the purpose of extraction. Local mineral exporters must also present certificates of origin to the customer (line item no. 35), alongside keeping complete record of mines of origin and transportation routes (line item no. 43).</t>
  </si>
  <si>
    <t xml:space="preserve">Synergy auditors were observed conducting interviews with finance staff at the auditee. In the audit report it was noted that the companies pay suppliers with cheques and keep records of those payments. Synergy auditors were observed spot-checking available documentation. </t>
  </si>
  <si>
    <t>During the pre-audits (part of the membership application process) Synergy auditors analyse and report on whether companies include due diligence requirements in contracts. The auditors also control if companies have provided a declaration of compliance with national laws and payment of all taxes (reference doc. 26). 
The criterion is further addressed by Synergy auditors during ordinary audits and findings are reported in the findings section of the Audit Checklist (reference doc. 27).</t>
  </si>
  <si>
    <t>The Audit Checklist (line item no. 117) requires all upstream companies to avoid cash purchases where practicable. Any unavoidable cash payments are to be supported by verifiable documentation that are preferably routed through banking channels.</t>
  </si>
  <si>
    <t xml:space="preserve">Synergy auditors were observed conducting interviews with finance staff at the auditee's site. In the audit report it was noted that the companies pay suppliers with cheques and keep records of those payments. Synergy auditors were observed spot-checking available documentation. </t>
  </si>
  <si>
    <t>The Audit Checklist calls for annual due diligence reports, requiring companies to publish information on its management systems, including the record keeping system (line item no. 204).</t>
  </si>
  <si>
    <t xml:space="preserve">The Audit Checklist (line item no. 119) requires companies, where practicable, to establish long-term relationships with suppliers. </t>
  </si>
  <si>
    <t xml:space="preserve">The Audit Checklist (line item no. 180) calls for companies to use leverage on suppliers to promote risk mitigation. </t>
  </si>
  <si>
    <t>During the pre-audits (part of the membership application process) Synergy auditors analyse and report on whether companies include due diligence requirements in contracts. The criterion is further addressed by Synergy auditors during ordinary audits and findings are reported in the findings section of the Audit Checklist (reference doc. 27).</t>
  </si>
  <si>
    <t>The Audit Checklist calls for companies to support and build capabilities of suppliers to improve their performance in supply chain policy (line item no. 123).</t>
  </si>
  <si>
    <t>The Audit Checklist (line item no. 126) requires companies to develop a whistleblowing/grievance mechanism to allow any interested party to voice concerns. Companies are also required to make stakeholders aware of the mechanism (line item no. 127).</t>
  </si>
  <si>
    <t>The Audit Checklist requires companies to use information collected from Step 1 (establish strong company management systems) to identify risks (line item no. 130).</t>
  </si>
  <si>
    <t>The Audit Checklist requires companies to assess all information gathered against the standards in place in Annex II (line item no. 168).</t>
  </si>
  <si>
    <t>The Audit Checklist requires companies to proactively provide information on minerals from red flag locations (line item no. 154).</t>
  </si>
  <si>
    <t>The Audit Checklist requires companies to map the factual circumstances of the supply chain (line item no. 132-167). There are specific recommendations for different stakeholders to ensure requirements are adhered to at different capacities.</t>
  </si>
  <si>
    <t>The Audit Checklist requires companies to provide all information on minerals from red flag locations (line item no. 154).</t>
  </si>
  <si>
    <t xml:space="preserve">The Audit Checklist requires companies to establish on-the-ground assessment teams (line item no. 133). They are also required to facilitate access to all customers downstream and auditors of all the information held (line item no. 116). The qualification of ground assessment teams is not explicitly disclosed. </t>
  </si>
  <si>
    <t>The Audit Checklist requires companies to assess all information obtained regarding risks against the standards of Annex II (line item 168), national laws of the relevant countries (line item no. 169), legal agreements (line item no. 170) and other relevant international instruments such as the OECD (line item no. 171).</t>
  </si>
  <si>
    <t>The Audit Checklist dictates that companies are to use leverage on suppliers to promote risk mitigation as appropriate (line item no. 180).</t>
  </si>
  <si>
    <t xml:space="preserve">Synergy auditors report on whether companies use leverage on their suppliers to promote appropriate risk mitigation. </t>
  </si>
  <si>
    <t>The Audit Checklist requires companies to agree a risk management plan with measurable objectives with suppliers and stakeholders (line item no. 183).</t>
  </si>
  <si>
    <t>The Audit Checklist requires companies to publish supply chain risk assessments and management plans with due regard to confidentiality (line item no. 185).</t>
  </si>
  <si>
    <t xml:space="preserve">The Audit Checklist calls upon companies to implement, monitor and track progress on risk mitigation and report to senior management (line item no. 187 and no. 176). The Membership Agreement further foresees that companies failing to disengage with suppliers can be excluded from the programme (no. 7.3.3) </t>
  </si>
  <si>
    <t xml:space="preserve">
The Audit Checklist addresses this criterion in line item no. 190, where companies are required to evaluate progress of mitigation measures and line item  no. 191, where companies are required to revies results of mitigation after a change of circumstances. </t>
  </si>
  <si>
    <t>The Audit Checklist requires companies to annually report on due diligence (line item no. 203-211).</t>
  </si>
  <si>
    <t xml:space="preserve">Synergy auditors analyse the annual reports and the completed audit report includes an overview of what the companies have published. 
</t>
  </si>
  <si>
    <t>The Audit Checklist requires smelters to publish their audit reports (line item no. 209).</t>
  </si>
  <si>
    <t>The Audit Checklist requires companies to publish information on capability training (line item no. 207).</t>
  </si>
  <si>
    <t>The Audit Checklist requires companies to establish grievance mechanisms (line item no. 126-129).</t>
  </si>
  <si>
    <t xml:space="preserve">The Membership Agreement sets out how the Governance Committee appoints auditors (no. 6.5.1). </t>
  </si>
  <si>
    <t>Pact_2021 ITSCI annual report_Burundi_Final</t>
  </si>
  <si>
    <t>Incident classification-v6-English and French-Final</t>
  </si>
  <si>
    <t xml:space="preserve">ITSCI has addressed timelines for Annex II risks in accordance with the OECD Guidance in the Membership Agreement (no. 7.34 and following). Other timelines and completions of corrective actions or non-conformance findings are not tightly defined. </t>
  </si>
  <si>
    <t>ITSCI has a well-established internal communication process and informs members monthly regarding on-the-ground activities through incident summaries, the due diligence list for Rwanda, summary of undertaken field work and list of mine sites. ITSCI further provides members with ad hoc level 1 alerts. 
Externally ITSCI provides information regarding the ITSCI programme on the ITSCI website and publishes further information such as annual field reports, quarterly status reports, monthly newsletters and ad hoc press releases or statements.
Regarding information on updates to standard or guidance documents, ITSCI should provide more detailed guidance for companies to better understand how to use the ITSCI programme and ITSCI information.</t>
  </si>
  <si>
    <t>All ITSCI members agree to implement the OECD Guidance in the Membership agreement.</t>
  </si>
  <si>
    <t xml:space="preserve">The ITSCI programme recognises and promotes the importance of continuous improvement throughout the programme and does not set unrealistic expectations. ITSCI provides recommendations to members at the start of the membership process by issuing pre-approval and approval recommendations. If incidents occur regarding existing members, ITSCI seeks a dialogue to address issues and addresses the broader context of incidents through dialogue in multistakeholder groups.   </t>
  </si>
  <si>
    <t xml:space="preserve">Key decisions (e.g. by the Governance Committee) are documented. However, this is sometimes done in an informal way (via an email to key individuals). Governance Committee members confirmed that minutes of the monthly Governance Committee meetings are taken and decisions taken during those meetings are documented. </t>
  </si>
  <si>
    <t xml:space="preserve">A membership list of all ITSCI members is available on the ITSCI website. The list includes the name of companies as well as improvement actions for companies. </t>
  </si>
  <si>
    <t xml:space="preserve">A membership list of all ITSCI members is available on the ITSCI website. The list includes all companies that have been suspended or excluded with the date of suspension or exclusion. </t>
  </si>
  <si>
    <t xml:space="preserve">The auditors were observed conducting in-depth interviews with the management of the company to understand how responsibility and tasks are distributed within the company. </t>
  </si>
  <si>
    <t xml:space="preserve">Both companies and auditors need to undergo an approval process overseen by the ITSCI Governance committee. </t>
  </si>
  <si>
    <t xml:space="preserve">Reference documents: If the comments refer to specific documents, the documents are indicated and numbered (e.g. reference doc. 00). All reference documents are listed in a separate tab. </t>
  </si>
  <si>
    <r>
      <t>The Audit Programme Management Procedure does not explicitly reference the independent requirements set by global standard. However, the wording used is consistent with the language deployed by ISO 19011 and ISAE 3000 in relation to independence.</t>
    </r>
    <r>
      <rPr>
        <sz val="9"/>
        <color theme="1"/>
        <rFont val="Segoe UI"/>
        <family val="2"/>
      </rPr>
      <t xml:space="preserve">
</t>
    </r>
  </si>
  <si>
    <t>iTSCi audits are based on ISO 19011 and the audit process and reporting covers the majority of the requirements of the standards. The audit objective is clearly stated in the audit plan and later in the audit report. The Audit Checklist sets out that all auditing should be to a standard of reasonable care with an expectation that company actions should be reasonable and in good faith in relation to company size, location and circumstance.</t>
  </si>
  <si>
    <t>The process of audit review depends on the availability of a few key individuals such as the lead auditor and the ITSCI programme manager. Personnel changes on the part of ITSCI and the auditor can lead and have led to delays. From all seven audits that were carried out in 2022 only one audit report is currently published on ITSCI’s website.</t>
  </si>
  <si>
    <t xml:space="preserve">NOTE: Comments in this Assessment Tool do not constitute the Alignment Assessment report. Assessment criteria are judged individually and form the rating for the assessed programme, but the evaluator may provide additional context and include additional evidence in the report, or exclude narrative discussion in the report of criteria from the assessment, at the evaluator's sole discretion. </t>
  </si>
  <si>
    <t>ITSCI has an audit programme that, in the evaluator's view, is more akin to a second party audit than a third party audit. The audit covers a relatively small proportion of the membership. The programme would benefit from a broader audit coverage, even though audit is not the main aspect of the programme a broader audit coverage would benefit it.</t>
  </si>
  <si>
    <t>This is not included in the audit guidance. ITSCI management reported though that auditor practices on this regard were evolved following the OECD AA (at which point this criterion was rated as Not Addressed)</t>
  </si>
  <si>
    <t>ITSCI has developed and published a theory of change</t>
  </si>
  <si>
    <t>ITSCI has agreed processes for recognition with RMI, but it could not be said that this has been something "encouraged" by ITSCI senior management to-date. Prior to this project being completed relations between RMI and ITSCI were 'challenging' ; this is now resolved in principle. There is no recognition processes between ITSCI and any other industry programmes beyond the RMI.</t>
  </si>
  <si>
    <t>The ITSCI programme assists companies in performing their own due diligence and encourages members to make use of ITSCI information when conducting due diligence. Information ITSCI provides includes ongoing updates in the form of monthly reports, due diligence lists and incident summaries and alerts. ITSCI expects members to assess the risk in their supply chains and to follow up with suppliers when necessary. 
In the welcome call presentations for smelters, processors and traders, ITSCI states that the role of the ITSCI programme is to support ITSCI members in their due diligence practice by providing information and guidance and thus emphasises that the responsibility to carry out due diligence lies with the companies (reference doc. 32 and 33 )</t>
  </si>
  <si>
    <t>See Policies and Standards</t>
  </si>
  <si>
    <t xml:space="preserve">The Audit Checklist sets out ITSCI's expectations for risk management, including how companies should engage with ITSCI incident reporting and stakeholder engagement mechanisms. The risk matrix provides a severity grading for incidents and indicates the proportionate due diligence measures to be taken in response. </t>
  </si>
  <si>
    <t>Through the provision of due diligence lists and incident alerts, the ITSCI programme helps companies to identify priority areas to conduct due diligence. When a level 1 incident occurs, affected exporters are informed via a targeted e-mail (from the reporting officer) as soon as possible and an incident alert e-mail (from the ITSCI secretariat) is sent to all ITSCI members with a targeted timeline of approximately 2 weeks (reference doc. 31). More detailed guidance from ITSCI to companies that sets out how they are expected to act upon raised incidents is currently lacking. ITSCI should provide more guidance in how companies are expected to react to raised incidents.</t>
  </si>
  <si>
    <t xml:space="preserve">As a programme ITSCI is designed to assist companies in sourcing responsibly from conflict affected and high-risk areas. ITSCI provides practical information tool and assistance that companies can use to conduct appropriate due diligence when the origin of minerals, the locations of mineral sourcing or transit or the nature of suppliers trigger red flags.  </t>
  </si>
  <si>
    <t xml:space="preserve">The Audit Checklist expects that companies determine risks using information obtained from on the ground assessment (line item no. 172). The delivery of on-the-ground assessments forms a core part of the contracted objectives for Pact, who provide the field implementation for ITSCI. Individual company responsibility is emphasised at multiple points by ITSCI. </t>
  </si>
  <si>
    <t xml:space="preserve">The ITSCI programme takes size, location and country situation into account when conducting on-the-ground work. Mine site visits are based on a risk-based approach, i.e., not all mines will be visited with the same frequency. Site visits and follow ups will depend on the risks present in the area and will vary from month to month. ITSCI records how many mine sites are visited for each sector on a monthly basis but is missing a general oversight of the frequency of mine site visits per individual site.   </t>
  </si>
  <si>
    <t xml:space="preserve">The requirements regarding internal management system and structure to conduct due diligence are set out in the Audit Checklist (line item no. 4-16). Management responsibility is referenced within the Membership Agreement. </t>
  </si>
  <si>
    <t xml:space="preserve">In the Membership Agreement the scope of the programme is limited to states in the Great Lakes Region. The Great Lakes Region means the countries of Angola, Burundi, Central African Republic, Congo, Democratic Republic of Congo, Kenya, Republic of South Sudan, Rwanda, Sudan, Tanzania, Uganda, and Zambia. ITSCI is not designed to cover Step 4. </t>
  </si>
  <si>
    <t xml:space="preserve">In the Membership Agreement (no. 7.2.4) members agree to adopt a policy aligned to OECD Guidance Annex II. The Audit Checklist (line item no. 1) requires a company to adopt a policy providing the principles for identifying and managing risks in the supply chain. </t>
  </si>
  <si>
    <t xml:space="preserve">Synergy auditors were observed to review and challenge exporters' policies. Completed audit reports documented the auditors’ findings in relation to ITSCI policy requirements in step 1A of the overall summary. During the pre-audits (part of the membership application process) auditors further report and analyse if an applying company has provided a copy of conflict minerals policy committing to OECD Guidance and mentioning Annex II risks (reference doc. 29).   </t>
  </si>
  <si>
    <t xml:space="preserve">Synergy auditors were observed to review and challenge exporters' policies. Completed audit reports documented the auditors' findings in relation to ITSCI policy requirements in step 1A of the audit summary. Findings are also documented in the findings section of the Audit Checklist. </t>
  </si>
  <si>
    <t>The Audit Checklist (line item no.123) requires companies to work with ITSCI in order to build capabilities of suppliers. The Audit Checklist (line item no. 13 and 14) further requires for critical information to be communicated to all relevant employees and suppliers.</t>
  </si>
  <si>
    <t>In the Membership Agreement (Annex 5, no. 5) ITSCI members agree to provide confirmation that due diligence requirements are included in all contracts with suppliers. The Audit Checklist also requires  disclosure of  records regarding tax/payment history (line item no. 53) and mineral origin information (line item no. 57) from exporters. The checklist further requires compliance with due diligence and ITSCI requirements to be incorporated into commercial contracts (line item no. 31).</t>
  </si>
  <si>
    <t>In the Membership Agreement (no. 7.2.4) ITSCI members agree to provide information to immediate downstream purchasers on taxes, fees, royalties or other payments to government or their officials, or to private or public security services. According to the Audit Checklist (line item no. 44), all ITSCI international concentrate traders and mineral processors are required to obtain and keep record of all export, import and re-export documentation and pass them to the customer (line item no. 72). This also includes record of all taxes and payments involved, which are to be summarised and provided to the customer (line item no. 73).</t>
  </si>
  <si>
    <t>The ITSCI programme provides a traceability and due diligence framework allowing members to identify mineral origin as set out int the OECD Guidance. Tags and logbooks are used to allow ITSCI members to identify involved actors all the way back to the mine site. Smelters can further send tag request to the ITSCI secretariat to identify which sites the bought material originates from. Members can also use the logbooks (yellow sheets) and tag numbers to identify the origin of bought material.</t>
  </si>
  <si>
    <t>Not applicable to the scope of ITSCI.</t>
  </si>
  <si>
    <t xml:space="preserve">ITSCI members make due diligence information available within the ITSCI database and agree that information of direct relevance to the supply chain is shared with the ITSCI secretariat. ITSCI has a privacy policy according to which customer date (information relating to our members, clients or event attendees) is stored for six years. Information collected by ITSCI which does not contain personal data, such as for instance monthly reports, are stored since the beginning of the programme. </t>
  </si>
  <si>
    <t xml:space="preserve">As a programme ITSCI supports companies by providing awareness raising and training encouraging supply chain due diligence. The due diligence list is another tool through which ITSCI encourages companies to undertake mineral supply chain due diligence as members are asked to perform site visits on suppliers on the list. Synergy auditors were observed checking whether exporters undertake due diligence, at a minimum, of suppliers mentioned on the due diligence list. </t>
  </si>
  <si>
    <t>Supporting and building capacities of suppliers to improve risk management and supply chain due diligence is a core aspect of the ITSCI programme. ITSCI has developed various training documents to educate companies on their obligation to conduct due diligence (e.g. reference doc. 1 and 2). ITSCI provides further assistance to companies by providing tools, such as the mine site visit and risk assessment report templates, and information about potential risks through Level 1 alerts, monthly activity reports and incident summaries.</t>
  </si>
  <si>
    <t xml:space="preserve">ITSCI helps members identifying risk in their supply chain by providing traceability services so that members can identify all actors in their respective supply chains. ITSCI conducts field visits, assesses production capacities at mine sites and records activities and findings in monthly reports and incident summaries so that members can use information in their own due diligence. For the most serious incidents (Level 1), which are serious breaches of Annex II risks, ITSCI communicates additional alerts to members and other stakeholders, such as governmental partners. </t>
  </si>
  <si>
    <t xml:space="preserve">ITSCI uses an Incident Classification Matrix according to which all Annex II risks are classified as level 1 risk (the highest category within the ITSCI risk classification system). Annex II risks are also listed individually in ITSCI site visit protocol, which is designed to support field staff when visiting a new/potential ITSCI mine (doc 13).   </t>
  </si>
  <si>
    <t xml:space="preserve">As a programme ITSCI is designed to assist companies in sourcing responsibly from conflict affected and high-risk areas. ITSCI is a practical information tool and assistance that companies can use to conduct appropriate due diligence when the origin of minerals, the locations of mineral sourcing or transit or the nature of suppliers trigger red flags.  </t>
  </si>
  <si>
    <t xml:space="preserve">Synergy auditors address how risks are reported to senior management in the findings section of the Audit Checklist. ITSCI assists the reporting of findings process by sending monthly incidents summaries and ad hoc level 1 incident alerts to members. </t>
  </si>
  <si>
    <t>This criterion is very focused on the actions taken by and within companies. ITSCI monitors companies that have had incidents raised against them and can exclude members under certain circumstances. In interviews with the ITSCI Governance Committee it was explained that expulsions happen very rarely, since it is often difficult to gather hard evidence to justify such an extreme measure. Because a lot of companies rely on and trust in the ITSCI membership and attribute a certain quality to participants in the scheme, ITSCI should consider finding additional tools to publicise how companies perform when managing incidents. See also B.52</t>
  </si>
  <si>
    <t xml:space="preserve">ITSCI provides ongoing due diligence information and incident summaries are updated monthly. On-the-ground field officers can undertake additional fact and risk assessments when necessary. The field team in Rwanda confirmed that they adjust their monthly activity plan regularly to address changes and needs. Reporting officers, who receive and consolidate incident and site visit reports from the field staff, confirmed during interviews that additional assessments and follow-ups are carried out when and if necessary. </t>
  </si>
  <si>
    <t xml:space="preserve">In the Membership Agreement ITSCI members agree to fulfil obligations recommended by the OECD Guidance (no. 7.2.4). </t>
  </si>
  <si>
    <t>As noted in criterion B.64 and following, ITSCI is not a smelter/refiner audit programme. The annual reporting obligation as described in B. 69 does however also apply to smelters and a number of refiner and smelter reports can  be found on the ITSCI website.</t>
  </si>
  <si>
    <t xml:space="preserve">The ITSCI programme provides training,  capacity building and awareness rising workshops in the region. According to the 2021 annual reports, ITSCI field staff organised 131 training and coaching sessions in Rwanda (reference doc. 25) and 638 training and coaching sessions in DRC (reference doc. 7). Audits are another means by which in-region companies are educated on due diligence system and processes. </t>
  </si>
  <si>
    <t xml:space="preserve">Not applicable to the scope of ITSCI.
</t>
  </si>
  <si>
    <t xml:space="preserve">The ITSCI programme manager has the primary role in conducting quality checks on audit report and liaise with auditors. ITSCI and the independent auditor are planning to update the auditor training manual in accordance with ITSCI requirements. </t>
  </si>
  <si>
    <t xml:space="preserve">The Audit Checklist sets out the expectations ITSCI has towards the due diligence activities of ITSCI members.  ITSCI members are required to work with ITSCI and actively provide information regarding supply chain risk, governance issues and suppliers (line item no. 132). Members are expected to have a written due diligence management plan in place outlining which checks and action the company plans to take regarding the different due diligence steps (line item no. 2).  </t>
  </si>
  <si>
    <t>The ITSCI programme encourages companies to carry out due diligence in a pro-active manner and to react to changes of circumstances. ITSCI implementation of this criteria takes different forms in different ITSCI regions. In all active regions ITSCI alerts members of level 1 incidents and expects them to conduct further follow up. ITSCI also provides members with additional resources to conduct due diligence (e.g. site visit report templates). In Rwanda, an additional monthly due diligence list is published and members are expected, at a minimum, to conduct site visits to suppliers mentioned on that list. The ITSCI programme verifies whether members conduct site visits and follow up during audits of exporters and processors. Incident alerts are issued for a range of issues and categorised according to the risk matrix.</t>
  </si>
  <si>
    <t>The ITSCI programme is specifically designed to support companies source responsibly from the African Great Lakes region and operates in conflict-affected and high-risk areas, such as North Kivu and Maniema in the Democratic Republic of the Congo (hereafter "DRC"). The ITSCI programme focuses on actively engaging artisanal and small-scale mineral producers. According to the 2021 annual reports a total of 74 870  have been working at ITSCI sites in Rwanda, DRC and Burundi.</t>
  </si>
  <si>
    <t>In the preamble of the Membership Agreement ITSCI clearly defines the formalisation and improvement of the artisanal mining sector as a key objective. Artisanal mining is further included in the definition of upstream companies.</t>
  </si>
  <si>
    <t xml:space="preserve">The Audit Checklist sets out how companies are expected to conduct due diligence in detail. In the Membership Agreement companies specifically recognise that they will retain individual responsibility for their own due diligence (signature page). </t>
  </si>
  <si>
    <t xml:space="preserve">The ITSCI programme is clear in declaring that the responsibility of conducting due diligence and assessing risks lies with the member companies themselves. Through the due diligence list (currently available in Rwanda) and incident alerts, ITSCI actively encourages companies to conduct their own site visits and further risk assessments.  Educating companies on their obligation to conduct due diligence is also a theme of various training documents (e.g. reference doc. 1 and 2). During the audit process, ITSCI members must be able to provide evidence of conducted risk assessments and failure to do so results in a non-conformance. </t>
  </si>
  <si>
    <t xml:space="preserve">The assessment was not limited to a specific time period, but the focus of evidence gathering was calendar years 2022 and 2021. </t>
  </si>
  <si>
    <t xml:space="preserve">ITSCI encourages members to make use of ITSCI information and tools in support of their own due diligence process. Through the due diligence list (currently available in Rwanda) and incident alerts, ITSCI actively encourages companies to conduct own site visits and further risk assessments. ITSCI also provides companies with site visit templates and the implementation of this criterion is checked during the audit. In the incident summaries, ITSCI details what risk mitigation actions are planned to address the incident and who is responsible for the actions. 
There is a risk that companies over rely on ITSCI and do not conduct own appropriate follow-up to incidents raised. This risk is increased by the fact that ITSCI does not provide detailed expectations of what actions companies are supposed to take. ITSCI management are clear that companies are responsible for their own due diligence and that they consider if detailed expectations for company actions were provided then it would increase the risk of companies relying on ITSCI. 
The evaluator considers that ITSCI is fully aligned with this criterion, but nonetheless disagrees with ITSCI's position on the basis that further details from ITSCI would be helpful in guiding companies on what actions they should take, recognising that companies may not have all the context or understanding of the situation on the ground that ITSCI will have. Interviews with members have revealed that members would like to see more guidance from ITSCI and that specific requests regarding possible actions have in the past not been fruitful.  </t>
  </si>
  <si>
    <t xml:space="preserve">On-the-ground assessments play a core part of the ITSCI programme. Information gained through site visits conducted by ITSCI field staff flows into baseline studies, incident reports and alerts and, in Rwanda, the due diligence list. Baseline studies are to be conducted at least once every two years and ITSCI keeps a list of when the last baseline update took place. ITSCI site visits get planned on provincial or regional level according to a risk-based approach. A general oversight of the frequency, dates and mine location for site visits is currently not available (see B.40). The field programme that ITSCI has set up is certainly not perfect and suggestions for improvements are listed further down in the report, but it offers a comprehensive system for obtaining on-the ground information in a structured and continuous way.
The ITSCI programme also expects members to conduct their own site assessments, at a minimum, when suppliers are listed on the due diligence list or a level 1 incident is raised. ITSCI supports members in doing this by providing a site assessment template.  </t>
  </si>
  <si>
    <t xml:space="preserve">The existence of a policy is first assessed as part of the new member application process (referred to by ITSCI management as a "pre-audit"). If appropriate, corrective actions may be raised at this stage. 
Synergy auditors were observed to review and challenge exporters' policies. Completed audit reports documented the auditors' findings in relation to ITSCI policy requirements in step 1A of the audit summary. Findings are also documented in the findings section of the Audit Checklist. </t>
  </si>
  <si>
    <t xml:space="preserve">ITSCI exporter audits included interviews with management where auditors were observed to ask detailed questions of exporters' management to understand roles, responsibilities, activities and training in relation to supply chain due diligence. Auditors' findings in relation to ITSCI requirements were documented in step 1B of the audit summary where the auditors describe the internal management structures. Findings are also documented in the findings section of the Audit Checklist. 
Questions about authority and responsibility are also included within the pre-audits of new members joining the programme. </t>
  </si>
  <si>
    <t xml:space="preserve">ITSCI exporter audits included interviews with the person responsible for supply chain due diligence and addressed the availability of resources. Findings regarding insufficient resources were observed to be discussed with management. 
Findings from discussions with management were documented in the findings section of the Audit Checklist. For example, it was noted that the auditee was planning to hire additional staff to support existing operations manager.    </t>
  </si>
  <si>
    <t>Findings regarding the due diligence capacities of the auditees are documented in the findings section of the Audit Checklist. 
The ITSCI programme further assists capacity building by providing trainings to exporters and their suppliers. ITSCI field staff were observed visiting and assisting exporters to support with ITSCI traceability and due diligence processes. According to the 2021 annual reports, ITSCI field staff organised 131 training and coaching sessions in Rwanda (reference doc. 25) and 638 training and coaching sessions in DRC (reference doc. 7).</t>
  </si>
  <si>
    <t xml:space="preserve">Synergy auditors documented non-conformances when companies did not have internal accountability systems with regards to due diligence processes. Findings are documented in the findings section of the Audit Checklist. </t>
  </si>
  <si>
    <t xml:space="preserve">As the traceability system is a significant component of the ITSCI programme, there are multiple systems, processes and procedures associated with the management of this from a programme level. 
The Audit Checklist (line item no. 19-37) addresses the establishment of a system of controls and transparency over the mineral supply chain. Companies are specifically requested to maintain documentation regarding taxes, fees, royalties, payments to governmental officials or security forces and information on ownership, structure, directors, supplier and other relevant information for the due diligence process. 
</t>
  </si>
  <si>
    <t xml:space="preserve">The ITSCI programme supports members in establishing control and transparency over the mineral supply chain with a tagging and logbook reporting system. This forms a significant component of the design and implementation of the programme.
Synergy auditors were observed checking and evaluating whether the auditees were keeping records and identifying upstream actors in accordance with the ITSCI programme. 
ITSCI field staff regularly visit companies (inc mining co-ops, etc) to assess implementation of the traceability system. There is a dedicated team of personnel focused on managing the traceability system: collecting, collating and assessing traceability data. </t>
  </si>
  <si>
    <t xml:space="preserve">The Audit Checklist (line item no. 118) requires companies to publicly support the principles of EITI in implementing countries. The criterion is further addressed in the Membership Agreement (no. 7.2.4) where ITSCI members agree to provide information on taxes, fees, royalties or other payments to government or their officials, or to private or public security services unless the equivalent disclosures are achieved through participation in the EITI or similar such programmes. </t>
  </si>
  <si>
    <t xml:space="preserve">Synergy auditors analyse and report on whether international concentrate traders and re-processors possess over a list of all exporters supplying the company and report the findings in the findings section of the Audit Checklist. Synergy auditors also address whether companies follow up with supplier to ensure information is disclosed (reference doc. 27).
ITSCI is piloting a new remote audit scheme developed during Covid and five international traders were remote audited during 2022. 
</t>
  </si>
  <si>
    <t xml:space="preserve">Relationships with suppliers (i.e. the existence of contracts) is checked as part of the pre-audit and assessed if and when a member company is selected for audit by ITSCI.
As a programme, ITSCI aims to build lasting and long-term relationships with its members - who are of course suppliers to smelters or downstream companies. During interviews, members of the Governance Committee explained how the membership process is built on recommendations and engagement rather than exclusion. Whereas the expulsion of ITSCI members is foreseen in the Membership Agreement for certain cases (No. 7.3.3 and following; for example expulsion is foreseen if members support non-state armed groups) the interviewees explained that exclusion of members does not often occur.  </t>
  </si>
  <si>
    <t xml:space="preserve">For each recorded incident, ITSCI describes actions to be taken to resolve incidents. By way of example, actions may include ITSCI field officers to contact SAEMAPE (Service d’assistance et d’encadrement des mines artisanales et de petit echelle) agents, ITSCI to cancel damaged tags or logbooks, ITSCI field staff to organise and participate in technical meetings with involved actors or conducting further field visits (Examples taken from incident summary report May 2022 for Maniema region in DRC, reference doc. 6). 
Furthermore, ITSCI facilitates multistakeholder meetings with the aim to address identified risks and find appropriate solutions.
In Rwanda DMTF (District Mining Task Force) exist for all districts with mining activities (confirmed by head of mining, regulation and inspection department). Members of a civil society organisation participating in DMTF across ten different districts explained how DMTF typically consist of eight to nine different people with different backgrounds (e.g. mayor of community, representatives from Rwandan mining board, members of police, army, Rwandan investigation bureau, ITSCI field staff and others). DMTF are organised to discuss incidents, conduct joint site visits and aim to resolve incidents. 
In DRC, ITSCI supports similar multistakeholder groups on a provincial level (CPP) and provincial level (CLS). In 2021 ITSCI facilitated 21 CPP meetings and 324 CLS meetings in the DRC (Pact 2021 annual report). 
In Burundi, the ITSCI programme manager confirmed that ITSCI participates in a multistakeholder committee on a national level, which was temporary paused due a change in personnel. </t>
  </si>
  <si>
    <t>ITSCI has implemented a whistleblowing programme which is promoted on the ITSCI website where the whistleblowing procedure is published. An email address is provided (which was tested by the evaluator to see if it was monitored - it was). ITSCI is working with two civil society organisations (CSO) in the DRC who operate a telephone 'hotline'. The PACT whistleblowing reports (Q1 2022 and Q4 2021, reference docs. 8 and 9) noted that the number of individual tips recorded through the toll-free hotline fell from 239 in Q3 2021 to 162 in Q4 2021 and 129 in Q1 2022. 
In an interview with the CSO that has been providing the whistleblowing service for &gt;5 years, it was reported that there had been a decrease in the number of calls and voiced concerns regarding the general awareness of the whistleblowing process. Whether the number of calls can be explained by a decreasing awareness of the whistleblowing process or a decreasing number of incidents cannot be assessed in this report. However, interviews with various ITSCI staff members and stakeholders showed that a number of ITSCI field officers were not aware of the whistleblowing process. Also, according to the Q1 2022 Whistleblowing report, no promotional materials were printed or distributed during that quarter and the radio campaign was on hold due to contract discussions with the radio studio (ITSCI management report that a radio campaign was undertaken in Q2-4 2022, but evidence of this was not provided). ITSCI should ensure that the whistleblowing programme is widely publicised, e.g. by promoting it during awareness raising sessions or stakeholder meetings and continuation of the radio campaign or other suitable avenues. 
A telephone ‘hotline’ is not operational in Rwanda, Burundi or Uganda. At the observed audit shadows, the auditor assessed how companies had addressed this point and the auditee companies had established their own mechanisms.</t>
  </si>
  <si>
    <t xml:space="preserve">ITSCI has approximately 68 field officers that conduct site visits (reference doc. 16). ITSCI provides members with information of the context for red-flagged locations for members to use in their due diligence practice. For example, the summary report for Rwanda September 2022 included the project scope (1), overall production data (2), an overview of the current security and political situation (3), how many incidents were opened (4), information on tag distribution (5) and other subjects if applicable (6). The monthly report also includes a list of government entities and working groups active in the region as well as a list with information about all sectors and mine sites (reference doc. 14). A similar report for DRC, summary report for Maniema June 2022, follows the same structure (reference doc. 15). ITSCI members further receive incident summaries (reference do. 17) and for Rwanda the due diligence list. </t>
  </si>
  <si>
    <t xml:space="preserve">As elaborated in criterion B.39, ITSCI has approximately 68 field officers conducting site visits to mine sites (reference doc. 16). ITSCI field officers receive training and guidance documents on various topics such as how to calculate production estimates (reference doc. 21), checklist for field visit (reference doc. 22), general OECD and due diligence training (reference doc. 23). Reports are quality checked by local project managers and reporting officers and information is provided to ITSCI members through monthly reports or ad hoc alerts in case of Level 1 incidents. 
According to ITSCI, the baseline studies for active mine sites should be updated every two years. Reviews of samples of ‘Master Mine Lists’ have shown that this is not consistently happening. E.g. the ‘Maniema Master Mine List’ from November 2022 (reference doc. 24) shows that of the 233 active mine sites, 78 baseline studies were older than 2 years (conducted before 31.10.2022). A similar overview of when and how often mines get visited is currently missing. ITSCI argues that mine sites are visited following a risk-based approach and that therefore not all mine sites are visited with the same frequency. 
While a risk-based approach to mine site visits is sensible, it is important to have a system of control in place to ensure that mines are not ‘forgotten’ for several years when undertaking on-the ground assessments. ITSCI management argued that this could not happen. The evaluator did not find this argument convincing, as no evidence of such oversight could be provided and interviewees in the field teams described a more ad hoc approach to the planning and delivery of field assessments than senior management did. It is important to clarify the evaluator does not consider that at present there are big gaps in the information ITSCI management have, rather that there is a lack of a control mechanism and therefore should certain field staff start neglecting their duties for overseeing mines in their area of responsibility, senior management at ITSCI could remain unaware of this for some time. This is the reason for Partial Alignment of this criterion.
ITSCI also argues - and the evaluator agrees - that estimates of production alone are not sufficient to understand risk as there are multiple variables that impact production activities at a mine level (nature of the ore body, weather, equipment, etc) so production data needs to be combined with on-site observations and incident reports. 
NOTE: extensive data and evidence was provided of ITSCI activities at particular locations in the DRC where risks were known to be high and demonstrated a significant degree of monitoring, incident reporting and adjustments to production estimates reflecting observations on the ground.  </t>
  </si>
  <si>
    <t xml:space="preserve">ITSCI provides its members with information, tools and resources to use in their own due diligence. ITSCI does not provide members with an 'instruction manual' so that they know how to process ITSCI information, raising a risk that members are relying too heavily on ITSCI to identify and assess risks and are not making appropriate use of the information ITSCI provides. For exporters, who are also frequently visited by ITSCI field staff as was observed during the field visit in Rwanda, ITSCI has provided a training document (reference doc. 2). Further training and clarifications about how members should appropriately use ITSCI information should be provided, especially for traders and smelters.
The reason for partial alignment is that there is a disconnect between the requirements set for companies on this aspect and ITSCI's activities to provide confidence that its expectations are met. ITSCI has relatively little oversight over individual company performance, and relatively little guidance is provided to companies on the practicalities of implementing ITSCI's expectations.
At the programme level, ITSCI has allocated a Communication and Policy Officer to improve training, particularly to smelters and international traders. Training materials were in development at the time of this assessment but had not been rolled out. </t>
  </si>
  <si>
    <t xml:space="preserve">Responsibility to continue trade with measurable risk mitigation, temporarily suspend or cease trade lies with ITSCI members. ITSCI has multiple tools to sanction companies that do not manage identified risks properly, one being company audits. Other ITSCI tools used to encourage companies to implement risk measures are the due diligence list in Rwanda, the monthly incident summary reports and the ad hoc level 1 alerts. Whilst the level 1 alerts contain useful information regarding the incident and what actions ITSCI will take, the alerts are non-specific and do not contain any detailed instructions or guidance that will enable companies to take appropriate action. The incident summaries also do not contain any detailed guidance for companies. 
Audits are one possible way how ITSCI can guide companies to manage risks. However, due to the high costs of audits, not all members are regularly audited. ITSCI should therefore find other avenues to guide and assist companies when it comes to risk management. ITSCI should provide more education to companies on how to react to incidents and how to make proper use of ITSCI information. 
As above, the reason for partial alignment is the relative lack of support to companies - particularly smelter or international trader members - who in the words of one company interviewee "are left to figure things out for themselves". ITSCI management assert that they cannot tell companies what to do as that would result in companies over-relying on ITSCI rather than taking responsibility for their own due diligence. The evaluator disagrees with this viewpoint, and considers that ITSCI have taken an overly conservative approach to providing information that would assist companies in understanding how to most effectively apply their leverage to risk mitigation. The fact that companies retain responsibility for due diligence does not preclude ITSCI from providing helpful advice. </t>
  </si>
  <si>
    <t xml:space="preserve">ITSCI has controls in place on the ground with field officers conducting site visits or participating in stakeholder meetings to resolve issues end at exporter level. ITSCI keeps track of whether incidents are being resolved through the ongoing updates of the ITSCI incident summaries. 
If Rwandan companies do not resolve an issue related to plausibility or origin of minerals that concerns them within a certain timeframe, ITSCI has the option to add them to the due diligence list risk. The due diligence list does not yet exist in DRC and Burundi. ITSCI staff reported that this had been discussed but to-date it had not been possible to secure agreement from the relevant government authorities to allow state agencies to be included on the list if necessary. The evaluator considers that the due diligence list is a useful tool for companies and ITSCI should not delay its roll out because of this, but rather should focus the due diligence list mechanism just on companies (for which ITSCI would not need government approval). If governments agree in the future, state agents could be included in the process at that time.
ITSCI has limited visibility whether companies further up the supply chain, i.e. those that are not visited by ITSCI field staff (e.g. traders, smelters, re-processors), apply measurable risk mitigation. This is especially true since audits are only carried out sporadically - and ITSCI does not audit smelters. ITSCI should increase interaction and visibility with traders, smelters and re-processors either by more regular audits or through other ways of engagement (e.g. mandatory training sessions) as appropriate.  </t>
  </si>
  <si>
    <t>As detailed in B. 28, ITSCI has implemented a whistleblowing process. The ITSCI Whistleblowing Policy and Procedure is available on ITSCI’s website, including email addresses and local contact numbers (https://www.ITSCI.org/contact/).</t>
  </si>
  <si>
    <t xml:space="preserve">Pact is ITSCI's main implementing partner (programme operator) in charge of on-the-ground mine assessments, conducting baseline studies, monitoring and reporting on incidents and participating in stakeholder meetings. </t>
  </si>
  <si>
    <t xml:space="preserve">ITSCI member summary audit reports are published on the ITSCI website (https://www.ITSCI.org/company-audits-public/). However, the process of audit review and publication of audit reports depends on the availability of a few key individuals such as the lead auditor and the ITSCI programme manager. Personnel changes on the part of ITSCI and the auditor have led to delays. From all seven audits that were carried out in 2022 only one audit report is currently published on ITSCI’s website (audit reports are made available to members first before they are published on the website). Due to the pandemic, there were no audits in 2021 and 2020. </t>
  </si>
  <si>
    <t>The ITSCI audit report requires audit reports to be published (line item no. 209).</t>
  </si>
  <si>
    <t xml:space="preserve">ITSCI facilitates multistakeholder meetings (District Mining Task Force in Rwanda and multistakeholder groups on a provincial level (CPP) and local level (CLS) in DRC) and includes various external stakeholders in risk mitigation efforts. With regards to risk assessment and risk mitigation, there is extensive involvement of local stakeholders - both regulatory authorities and civil society. 
When it comes to the development and oversight of due diligence requirements, reporting and auditing requirements however, stakeholders are less involved and have no formal oversight function. ITSCI has created a stakeholder group which held its first meeting on 2nd September 2022 and meets quarterly. The stakeholder group is open to international NGOs, industry groups, academics and independent experts, international institutions and others with knowledge or interest in the 3T supply chains and responsible mineral trade. In the terms of reference of the stakeholder group, the promotion of a constructive dialogue and enabling stakeholders to ask questions and share ideas and suggestions, are mentioned as key objectives. Interviewed ITSCI staff has also explained that sufficient time to discuss recommendations is planned for the quarterly meetings. Whilst the establishment of the stakeholder group is welcome, it does not change the fact that no external stakeholders have effective oversight or controlling influence over ITSCI governance issues. This is especially true since the stakeholder group can suggest recommendation but can not take any further steps should ITSCI chose not to follow the suggestions. </t>
  </si>
  <si>
    <t>ITSCI has implemented an on-the-ground whistleblowing process and the ITSCI whistleblowing policy and procedure is publicly available on ITSCI’s website, including email addresses and contact numbers (https://www.itsci.org/contact/). The whistleblowing processes were tested by the evaluator and found to be working. ITSCI have established a programme Ombudsman (a law firm) to deal with appeals or disputes between the programme and its members. Details of the Ombudsman are provided on the ITSCI website as well as in internal documents, such as the membership agreement.</t>
  </si>
  <si>
    <t>ITSCI has a comprehensive incident management system in place. Incidents can be raised both by implementing field staff and by the ITSCI secretariat. There is a matrix in place to classify incidents and special ad hoc alerts are sent to ITSCI members for Level 1 incidents (highest risk level). Monthly incident summaries get sent to all ITSCI members including actions ITSCI is planning to undertake to address incidents.  
Information sharing between programmes, such as between ITSCI and RMI, has been more challenging. ITSCI and RMI recently entered into an agreement to address this issue, but at the time of this evaluation the implementation activities related to that agreement had not started so it was too early to assess whether the agreed processes between the two organisations were working effectively.</t>
  </si>
  <si>
    <t xml:space="preserve">ITSCI has established an alert filing procedure and aims to send incident alert to members as soon as possible. The defined aim is for field staff to send information to the reporting team within 24 hours of the incident occurring. The target for the reporting team is to send the incident information to the ITSCI headquarters within one week of incident occurrence. If applicable, the ITSCI reporting team will also directly e-mail affected exporters. The ITSCI headquarter aims to send the incident alert within 7 days to all ITSCI members (reference doc. 31). 
Related to criteria (2) and (4) above, there is opportunity to improve risk communication to relevant stakeholders who may be outside of the programme membership. Based on evidence received from stakeholder interviews, the evaluator is of the opinion that a key reason why allegations against ITSCI of issues such as "systemic fraud" persist is because of an 'engagement void' between ITSCI and certain external stakeholder groups. There could be opportunities for external stakeholders, such as downstream organisations, to apply leverage (e.g. through engagement with host government authorities) to assist in addressing some of the significant challenges the programme faces on the ground. </t>
  </si>
  <si>
    <t>The ITSCI Whistleblowing Policy and Procedure is publicly accessible on the ITSCI website and was tested during the evaluation and found to be working.</t>
  </si>
  <si>
    <t xml:space="preserve">ITSCI is not a smelter/refiner audit programme. However, ITSCI has a process in place and members are selected for audits in cooperation with the independent auditor Synergy. The criteria for determining auditees for each cycle include volumes traded and risk profiles. This might mean that certain members could be prioritised for an audit due to specific risks on the ground in certain areas. For international traders, a remote audit scheme was piloted in 2022 and ITSCI plans to continue the remote approach for international traders.  
In terms of numbers ITSCI conducted eight audits in 2019. Due to the Covid pandemic no audits were conducted in 2020 and 2021. In 2022 five international traders were remote audited and two Rwandan exporters were audited on the ground. 
Synergy auditors were observed accessing company sites and freely requesting and reviewing documentation, records and information regarding tags and suppliers. Synergy reported good cooperation from companies on other audits. Companies are required to cooperate with audits as part of the membership agreement.
More broadly, ITSCI facilitates access to relevant programme information for those smelter members that are subject to audit under another industry programme. A key activity for the ITSCI data team is preparing shipment reports for smelters who need this information for a key part of their audit. Smelter members are also able to provide their audits with wide ranging information from the ITSCI programme, such as incident reports, Step 5 reports of ITSCI member companies, ITSCI audit reports, etc. </t>
  </si>
  <si>
    <t xml:space="preserve">The ITSCI programme manager has the primary role or reviewing audit reports, undertake quality checks and liaise with the audit firm. The Governance Committee may conduct additional check regarding the confidentiality of certain information or if there are potential risks to ITSCI. The audit reports are not ‘approved’ by ITSCI as they are written by an independent auditor. After the review, audit reports are published on the ITSCI website.
The improvement opportunity relates to overall governance of the programme. No personnel external to ITA or TIC have any sight, input or role. Good practice would be some sort of board or committee that has a degree of oversight of this process. </t>
  </si>
  <si>
    <t>100822 T[…] PreAud Final update</t>
  </si>
  <si>
    <t>2022 H[…]Audit Summary Checklist_Updated</t>
  </si>
  <si>
    <t>2019 M[…] Audit Summary_Updated</t>
  </si>
  <si>
    <t>060123 R[…] PreAud Final</t>
  </si>
  <si>
    <t xml:space="preserve">Some information is provided publicly but it is relatively limited and could be significantly developed. According to the Membership Agreement the Governance Committee may include an external ‘competent person’ but no such person is part of the Governance Committee at present.
Some external stakeholders have been critical of the fact that the organisations that manage ITSCI represent industry interests, though of course the same is true of almost every other responsible mineral supply chain programme. Nonetheless, the ITSCI management stated that they are cognisant of the shortcomings in the current governance structure of the programme. There is no formal oversight, such as a board or supervisory committee, that might normally be expected to scrutinise and challenge decisions and performance on a programme of ITSCI’s scale and influence. </t>
  </si>
  <si>
    <t xml:space="preserve">Synergy auditors documented findings regarding the annual publication of due diligence in the completed audit reports and in the finding section of the Audit Checklist.  ITSCI further provides members with the opportunity to publish their reports on the ITSCI but acknowledged that members might also publish their reports elsewhere (https://www.ITSCI.org/company-annual-reports-public/). </t>
  </si>
  <si>
    <t xml:space="preserve">As part of the membership process companies wanting to join ITSCI are required to disclose information as defined in Annex 5 of the Membership Agreement, including information regarding corporate structure ((a) name, company organisation chart &amp; corporate structure; number of employees and repartition by entity) and information on owners and shareholders ((e) information on owners, investors and shareholders: name, detailed ownership (including the beneficial share / value of each in the company), contact person, address, company profile of the shareholders and details of linkages with other companies in the mineral industry). </t>
  </si>
  <si>
    <t xml:space="preserve">Information on ownership and company structure is reviewed as part of the ITSCI membership pre-audits (e.g. see reference doc. 26) which are conducted by Synergy. </t>
  </si>
  <si>
    <t xml:space="preserve">The Membership Agreement sets out how the Governance Committee will appoint a programme operator for the local implementation of the programme (no. 6.2). </t>
  </si>
  <si>
    <t>Synergy is the only accredited audit firm permitted to undertake ITSCI audits. All employees working on ITSCI audits must further be ITSCI accredited. The requirements for auditor competency, evaluation, approval and review are set out in the ITSCI Audit Programme Management Procedure. Synergy was appointed by ITSCI following a market consultation. The auditor leading the observed audits demonstrated an in-depth understanding of the ITSCI audit requirements and the particular context of the region.</t>
  </si>
  <si>
    <t xml:space="preserve">In the ITSCI Membership Programme Agreement (v3) effective 22nd November, 2016 (hereafter "Membership Agreement") companies agree to recognise all aspects of the OECD Due Diligence Guidance for Responsible Supply Chains of Minerals from Conflict-Affected and High-Risk Areas (hereafter "OECD Guidance") and implement a strong management system for conducting to diligence (No.7.2.4). 
The ITSCI Audit Checklist v.3.1 (hereafter "Audit Checklist") is the basis for evaluating companies' adherence to programme requirements and is clear that due diligence is ongoing and undertaken by companies. </t>
  </si>
  <si>
    <t xml:space="preserve">The ITSCI programme does not make any final determination on companies or products. The ITSCI programme is intended to practically implement the OECD Guidance and requires companies to agree to adhere to the OECD Guidance in the Membership Agreement. </t>
  </si>
  <si>
    <t xml:space="preserve">In the preamble of the Membership Agreement ITSCI proclaims a phased an constructive approach towards improved due diligence. The Membership Agreement further expects companies to act on improvements recommended by ITSCI and improve within a specified time period (no. 7.3.2). </t>
  </si>
  <si>
    <t>The ITSCI programme recognises and promotes the importance of continuous improvement throughout the programme me. This was repeatedly emphasised by ITSCI staff and management. ITSCI provides recommendations to members at the start of the membership process by issuing pre-approval and approval recommendations. If incidents occur regarding existing members, ITSCI provides guidance and defines improvement actions. An important aspect of the ITSCI programme consists of providing training and awareness raising sessions on the ground to exporters, mine sites and stakeholders, such as governmental officials, with the aim of progressively improving due diligence and risk management activities.</t>
  </si>
  <si>
    <t xml:space="preserve">This requirement is covered by the Audit Checklist (line item no. 212-222). The Membership Agreement also addresses Annex II risks (no. 7.3.3 - 7.3.6) and companies failing to respond to Annex II risk appropriately can be excluded from the programme. </t>
  </si>
  <si>
    <t>The ITSCI programme considers all Annex II risks and communicates this to members. ITSCI assists companies to consider Annex II risks by providing its members with monthly summary reports on occurring incidents. There are three different categories of incidents and all Annex II risks are classified as level 1 incidents which is the highest risk category (reference doc. 35). When level 1 incidents occur, ITSCI additionally informs members through ad hoc incident alerts.</t>
  </si>
  <si>
    <t>The Audit Checklist requires companies to proactively provide information on minerals from red flag locations (line item no. 154). For a definition of Red Flag, the ITSCI Membership Agreement directly refers to the OECD Guidance (Annex 5, no. 6).</t>
  </si>
  <si>
    <t>In the beginning of the Audit Checklist, it is laid out that company actions should be reasonable and in good faith in relation to company size, location and circumstance.</t>
  </si>
  <si>
    <t>In the Membership Agreement ITSCI members agree to provide information to immediate downstream purchasers on taxes, fees, royalties or other payments to government or their officials, or to private or public security services, unless other systems are developed to manage this information or equivalent disclosures are achieved through participation in EITI (No. 7.2.4).</t>
  </si>
  <si>
    <t xml:space="preserve">The Audit Checklist requires companies to disseminate their policy to all suppliers using an appropriate process (line item no. 10). The checklist further requires compliance with due diligence and ITSCI requirements to be incorporated into commercial contracts (line item no. 31) and companies are required to allocate resources to support and monitor due diligence (line item no. 8).
In the Membership Agreement (Annex 5, no. 5) ITSCI members agree to provide confirmation that due diligence requirements are included in all contracts with suppliers.  </t>
  </si>
  <si>
    <t>Commit to designing measurable improvement plans with suppliers, involving external stakeholders such as government or civil society as appropriate.</t>
  </si>
  <si>
    <t>At a programme level, the involvement of external stakeholders including government and civil society is central to the design programme and evidenced through multiple avenues, including monthly reports, annual reports, reports to government authorities etc. 
The Audit Checklist requires companies to work with ITSCI to build capabilities and support suppliers to improve performance in supply chain policy (line item no. 123).</t>
  </si>
  <si>
    <t xml:space="preserve">Identify risks in supply chains taking into consideration that the scope of the risk assessment will depend on the position in the supply chain (e.g. upstream, downstream). </t>
  </si>
  <si>
    <t xml:space="preserve">ITSCI has established a tagging system allowing members to trace the origin of minerals all the way back to the mine site (reference doc. 13). The process specifies that minerals are weighted and tagged at the mine site (‘MINE tag’), upon arrival at the processor (‘NEG tag) and the exporter (ITSCI Shipment Number) and data is recorded in logbook sheets along the way. Members can use the available logbooks and tag information to map their supply chain including the origin of minerals. Smelters can also send tag requests to the ITSCI secretariat to receive shipment reports containing traceability information (reference doc. 18). During a field visit to Rwanda the tagging process was observed both at mine and processing/exporter level. In interviews smelters have stated that they received shipment reports with traceability information.
ITSCI provides its members with information that allows them to identify suppliers and the origin of material. However, the ITSCI tagging system is manual and labour-intensive, which can lead to time lags, delays and inefficiencies. During an interview with ITSCI data management staff it was confirmed that shipment reports containing traceability information are issued on average 98 days after receipt of tag requests. Interviewed smelters stated that they do not rely on the ITSCI shipment reports to identify the mines of origin but use the physical tags and supplier tag lists (on paper copies of Excel lists) when receiving the material which smelters described as a time and labour expensive exercise. Time delays and inefficiencies in the system should be addressed so that ITSCI members have timely and easily accessible information on the origin of minerals, enabling them to respond to risks in a timely way.
ITSCI management emphasise that electronic data collection has been now established in Burundi. The evaluator notes that this indicates progress, would also considers that given that electronic data collection was reported as being developed during fieldwork for the OECD pilot Alignment Assessment in 2016, and that based on 2021 data Burundi accounted for approximately 3% of volumes covered by the ITSCI programme, there remains a considerable task ahead for electronic data collection to make material improvements to programme administration. 
 </t>
  </si>
  <si>
    <t xml:space="preserve">The Audit Checklist (line item no. 174) requires company to report actual and potential risk findings to designated senior management. </t>
  </si>
  <si>
    <r>
      <rPr>
        <i/>
        <sz val="9"/>
        <rFont val="Segoe UI"/>
        <family val="2"/>
      </rPr>
      <t>For downstream companies</t>
    </r>
    <r>
      <rPr>
        <sz val="9"/>
        <rFont val="Segoe UI"/>
        <family val="2"/>
      </rPr>
      <t>:  Companies that have been unable to identify refiners in their supply chain(s) should devise a risk management plan that will enable them to demonstrate significant measurable improvement in doing so.</t>
    </r>
  </si>
  <si>
    <t xml:space="preserve">The Audit Checklist (line item no. 176 and 177) addresses this criterion. The Membership Agreement also addresses risk management (no. 7.3.3 - 7.3.6) and companies failing to disengage with suppliers involved in serious abuses or direct or in-direct support to non-state armed groups face expulsion. </t>
  </si>
  <si>
    <t xml:space="preserve">Measurable risk mitigation should result in significant and measurable improvement towards eliminating the identified risks, other than serious abuses, within six months from the adoption of the risk management plan. If there no such measurable improvement within six months, companies should suspend or discontinue engagement with the supplier for a minimum of three months. </t>
  </si>
  <si>
    <t xml:space="preserve">The Audit Checklist requires companies to promote risk mitigation as appropriate (line item no. 180), engage stakeholders to progressively eliminate adverse impacts within reasonable time scales (line item no. 181) and participate in ITSCI stakeholder meetings to address risk and define mitigation action (line item no. 182). Companies are also required to implement, monitor and track the progress of mitigation plans (line item no. 187), consulting with authorities, civil societies and other stakeholders in doing so (line item 188). In the case of failed attempts at mitigation, companies are expects to review the results (line item no. 191). However, there is no evidence of explicit disclosure of necessary improvement within a six month time period. </t>
  </si>
  <si>
    <t xml:space="preserve">Synergy auditors report on whether companies agree risk management plans with suppliers and stakeholders. Furthermore, ITSCI actively facilitates multi-stakeholder meetings as explained in further detail in criterion B. 27. In the incident summaries ITSCI also informs members regarding the existing and involved stakeholder committees (e.g. reference doc. 28). ITSCI does however not set out how companies should consult with suppliers and affected stakeholders and should do more to help companies understand how they can engage with and influence stakeholder meetings. </t>
  </si>
  <si>
    <t xml:space="preserve">ITSCI publishes supply chain risk assessments in the monthly reports to and incident summaries to members. 
</t>
  </si>
  <si>
    <t>The Audit Checklist encourages companies to set up a community monitoring network (line item no. 189) and requires all upstream companies to make all information available to all downstream customers and auditors (line item no. 116).</t>
  </si>
  <si>
    <t xml:space="preserve">ITSCI actively facilitates multistakeholder meetings as explained in further detail in criterion B. 27. The different multistakeholder meetings play an important role when it comes to addressing and resolving incidents as can be seen in various incident summaries (e.g. reference doc. 28). ITSCI also encourages the participation of civil society organisations. </t>
  </si>
  <si>
    <t xml:space="preserve">In the Membership Agreement it is noted that auditors will be appointed by the Governance Committee and their role will be set out  in a separate contractual agreement between auditors and secretariat (no. 6.5.1). In the Membership Agreement, ITSCI members agree to allow unfettered access to auditors wishing to validate the programme (No. 7.2.4). The Audit Checklist requires companies to disclose to auditors records of payments (line item no. 74), all information (for upstream companies) (line item no. 116), supply chain risk assessments and management plans (line items no. 186). For smelters, independent third party auditors must have access to all ITSCI and company information (line item no. 196). </t>
  </si>
  <si>
    <t xml:space="preserve">ITSCI provides members with the opportunity to publish their reports on the ITSCI website but acknowledges that members might also publish their reports elsewhere (https://www.itsci.org/company-annual-reports-public/). ITSCI further encourages companies to provide descriptive information about due diligence activities, performance and challenges in their Step 5 reports. If a company produces a 'copy and paste' report from one year to the next iTSCi will challenge them and ask for more contextual information to be provided. </t>
  </si>
  <si>
    <t>As per above. In the Audit Checklist ITSCI lists which information companies should include in their step 5 reports (line item no. 203 - 211)</t>
  </si>
  <si>
    <t>In the ITSCI-RMI Shared understanding of engagement an information availability for purpose of recognition dated 23 January 2023 ITSCI has agreed to publish this alignment assessment tool as well as the alignment assessment report.</t>
  </si>
  <si>
    <t xml:space="preserve">The Appendix on 'Suggested measures to create economic and development opportunities for artisanal and small-scale miners' is targeted at Gold. However, the ITSCI programme addresses many of the recommendations of the Appendix and generally aims to create economic and development opportunities for artisanal and small-scale miners. </t>
  </si>
  <si>
    <t xml:space="preserve">ITSCI and Pact, ITSCI's implementing partner, regularly participate in public forums. They further provide information about the ITSCI programme on the ITSCI website and publish further information such as annual field reports, quarterly status reports, monthly newsletters and ad hoc press releases or statements.  
However, downstream stakeholders in particular (i.e. downstream of smelters) consistently complained to the evaluator about the lack of information provided by ITSCI on the risks it identifies in its programme and the actions it takes in response to mitigate these risks. Whilst ITSCI management assert that they do provide a lot of information - and volumetrically there is indeed quite a lot of information provided, albeit some of it quite dated - the fact that diverse stakeholders consistently shared the same complaints about information sharing demonstrates that the current approach to information sharing by ITSCI is not having the intended outcomes. The evaluator considers that ITSCI's approach to information sharing needs to evolve beyond a "data dump" approach to a more nuanced explanation of processes, risks, actions and on-the-ground challenges that does not assume external stakeholders already have a detailed understanding of the context in which ITSCI operates.  </t>
  </si>
  <si>
    <t xml:space="preserve">The Audit Checklist and the Membership agreement are the main documents for companies to consider regarding ITSCI programme requirements. However, there is room for improvement in assisting companies to better understanding how they can and should use the information, tools and resources ITSCI is providing them with. ITSCI has developed training documents for exporters and should consider providing other members with similar 'instruction manuals'. </t>
  </si>
  <si>
    <t>Non-conformances are managed through the audit process and can result in incidents being raised and, for the most serious issues, expulsion from the programme.</t>
  </si>
  <si>
    <t xml:space="preserve">The ITSCI auditors are appointed by the governance committee. ITSCI requirements for auditor competency, evaluation, approval and review are set out in the ITSCI Audit Programme Management Procedures. Synergy, the only ITSCI audit firm, is an independent audit firm and was appointed by iTSCi following a market consultation. A process is in place for evaluation and accreditation of individual auditors permitted to undertake iTSCi auditors, and only approved individuals can undertake the audits. </t>
  </si>
  <si>
    <t xml:space="preserve">The observed auditors had a in-depth understanding of the ITSCI programme, the companies and issues associated with mineral trade in the region. The auditors were observed asking detailed questions regarding the auditee's business and supply chain. </t>
  </si>
  <si>
    <t>The distinction between major and minor non-conformances is clearly established in the audit checklist. ITSCI allows for auditors to apply their judgement to facts and circumstances they find on the ground. A risk matrix has been developed to support the categorising and documentation of audit findings.</t>
  </si>
  <si>
    <t xml:space="preserve">The programme staff are full-time employees of either ITA or Pact. However, the Governance Committee consists of only two members, a representative of the International Tin Association Ltd and Tantalum-Niobium International Study Center. Both association represent companies with an inherent interest in enabling access and availability to 3TG raw materials. ITSCI has a conflict of interest policy in place. An Independent Ombudsman is also in place to address potential grievances between the programme and its members. However, the process of managing potential conflict of interest is lacking an independent oversight body as the Governance Committee only consist of two industry representatives from ITA and T.I.C (and a nominated stand-in for each organisation). Functionally, the Governance Committee is two individuals only. Externally, stakeholders have expressed concerns about this arrangement for some time. The evaluator considers there are multiple ways in which ITSCI could strengthen its internal governance, therefore this is an improvement opportunity. </t>
  </si>
  <si>
    <t>The ITSCi secretariat maintain a list of the individual auditors who are approved to undertake iTSCi audits, and the level of their approval (i.e. lead auditor, auditor or provisional auditor).</t>
  </si>
  <si>
    <t xml:space="preserve">The ITSCi Audit Programme Management Procedures and the content of training emphasise that auditors should obtain appropriate evidence of a sufficient quantity to enable the auditor to objectively reach conclusions. The auditors were observed reviewing substantial tag and documentation samples from the company and recording evidence. </t>
  </si>
  <si>
    <t>The ITSCI programme is a joint industry initiative of the International Tin Association (ITA) and the Tantalum-Niobium International Study Center (T.I.C.). The programme supports due diligence and traceability in supply chains of tin, tantalum and tungsten from artisanal and small-scale (ASM) mining sites in the DRC, Rwanda, Burundi and Uganda.
The intended purpose of ITSCI is to support and enable due diligence by companies, including carrying out certain due diligence activities on companies' behalf. It is not intended to provide assurance over companies' due diligence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</si>
</sst>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Segoe UI"/>
      <family val="2"/>
    </font>
    <font>
      <sz val="11"/>
      <color theme="1"/>
      <name val="Calibri"/>
      <family val="2"/>
      <scheme val="minor"/>
    </font>
    <font>
      <sz val="10"/>
      <color theme="1"/>
      <name val="Segoe UI"/>
      <family val="2"/>
    </font>
    <font>
      <sz val="10"/>
      <color theme="1"/>
      <name val="Segoe UI"/>
      <family val="2"/>
    </font>
    <font>
      <sz val="10"/>
      <color theme="1"/>
      <name val="Segoe UI"/>
      <family val="2"/>
    </font>
    <font>
      <sz val="9"/>
      <color theme="1"/>
      <name val="Segoe UI"/>
      <family val="2"/>
    </font>
    <font>
      <b/>
      <sz val="9"/>
      <color theme="1"/>
      <name val="Segoe UI"/>
      <family val="2"/>
    </font>
    <font>
      <b/>
      <sz val="9"/>
      <color theme="0"/>
      <name val="Segoe UI"/>
      <family val="2"/>
    </font>
    <font>
      <sz val="9"/>
      <color theme="0"/>
      <name val="Segoe UI"/>
      <family val="2"/>
    </font>
    <font>
      <i/>
      <sz val="9"/>
      <color theme="1"/>
      <name val="Segoe UI"/>
      <family val="2"/>
    </font>
    <font>
      <sz val="16"/>
      <color theme="1"/>
      <name val="Segoe UI"/>
      <family val="2"/>
    </font>
    <font>
      <sz val="10"/>
      <color theme="1"/>
      <name val="Segoe UI"/>
      <family val="2"/>
    </font>
    <font>
      <b/>
      <sz val="10"/>
      <color theme="0"/>
      <name val="Segoe UI"/>
      <family val="2"/>
    </font>
    <font>
      <sz val="9"/>
      <color rgb="FF000000"/>
      <name val="Tahoma"/>
      <family val="2"/>
    </font>
    <font>
      <i/>
      <sz val="9"/>
      <color rgb="FFFF0000"/>
      <name val="Segoe UI"/>
      <family val="2"/>
    </font>
    <font>
      <sz val="9"/>
      <color rgb="FF00B050"/>
      <name val="Segoe UI"/>
      <family val="2"/>
    </font>
    <font>
      <sz val="9"/>
      <name val="Segoe UI"/>
      <family val="2"/>
    </font>
    <font>
      <i/>
      <sz val="9"/>
      <name val="Segoe UI"/>
      <family val="2"/>
    </font>
    <font>
      <b/>
      <sz val="9"/>
      <name val="Segoe UI"/>
      <family val="2"/>
    </font>
    <font>
      <b/>
      <sz val="10"/>
      <color theme="1"/>
      <name val="Segoe UI"/>
      <family val="2"/>
    </font>
    <font>
      <sz val="10"/>
      <color theme="0" tint="-0.14999847407452621"/>
      <name val="Segoe UI"/>
      <family val="2"/>
    </font>
    <font>
      <b/>
      <sz val="10"/>
      <color theme="1"/>
      <name val="Arial"/>
      <family val="2"/>
    </font>
    <font>
      <sz val="10"/>
      <color theme="1"/>
      <name val="Arial"/>
      <family val="2"/>
    </font>
    <font>
      <b/>
      <sz val="11"/>
      <color theme="1"/>
      <name val="Segoe UI"/>
      <family val="2"/>
    </font>
    <font>
      <sz val="10"/>
      <color theme="2"/>
      <name val="Segoe UI"/>
      <family val="2"/>
    </font>
    <font>
      <u/>
      <sz val="11"/>
      <color theme="10"/>
      <name val="Segoe UI"/>
      <family val="2"/>
    </font>
    <font>
      <b/>
      <sz val="12"/>
      <color theme="1"/>
      <name val="Arial"/>
      <family val="2"/>
    </font>
    <font>
      <b/>
      <sz val="14"/>
      <color theme="1"/>
      <name val="Arial"/>
      <family val="2"/>
    </font>
    <font>
      <sz val="8"/>
      <color theme="1"/>
      <name val="Segoe UI"/>
      <family val="2"/>
    </font>
    <font>
      <sz val="14"/>
      <color theme="1"/>
      <name val="Segoe UI"/>
      <family val="2"/>
    </font>
    <font>
      <sz val="22"/>
      <color theme="1"/>
      <name val="Segoe UI"/>
      <family val="2"/>
    </font>
    <font>
      <sz val="8"/>
      <name val="Segoe UI"/>
      <family val="2"/>
    </font>
    <font>
      <strike/>
      <sz val="9"/>
      <color theme="8" tint="0.39997558519241921"/>
      <name val="Segoe UI"/>
      <family val="2"/>
    </font>
    <font>
      <sz val="11"/>
      <color theme="0"/>
      <name val="Segoe UI"/>
      <family val="2"/>
    </font>
    <font>
      <b/>
      <sz val="10"/>
      <name val="Segoe UI"/>
      <family val="2"/>
    </font>
    <font>
      <sz val="10"/>
      <name val="Arial"/>
      <family val="2"/>
    </font>
    <font>
      <sz val="10"/>
      <color rgb="FFFF0000"/>
      <name val="Arial"/>
      <family val="2"/>
    </font>
    <font>
      <sz val="9"/>
      <name val="Arial"/>
      <family val="2"/>
    </font>
    <font>
      <sz val="9"/>
      <color theme="1"/>
      <name val="Arial"/>
      <family val="2"/>
    </font>
    <font>
      <b/>
      <sz val="10"/>
      <color rgb="FFFF0000"/>
      <name val="Segoe UI"/>
      <family val="2"/>
    </font>
    <font>
      <sz val="10"/>
      <color rgb="FFFF0000"/>
      <name val="Segoe UI"/>
      <family val="2"/>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3"/>
        <bgColor indexed="64"/>
      </patternFill>
    </fill>
    <fill>
      <patternFill patternType="solid">
        <fgColor rgb="FFFFFF00"/>
        <bgColor indexed="64"/>
      </patternFill>
    </fill>
    <fill>
      <patternFill patternType="solid">
        <fgColor theme="2"/>
        <bgColor indexed="64"/>
      </patternFill>
    </fill>
  </fills>
  <borders count="7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499984740745262"/>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right/>
      <top/>
      <bottom style="thin">
        <color theme="3"/>
      </bottom>
      <diagonal/>
    </border>
    <border>
      <left style="thin">
        <color theme="3"/>
      </left>
      <right style="thin">
        <color theme="3"/>
      </right>
      <top style="thin">
        <color theme="3"/>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style="thin">
        <color theme="3"/>
      </bottom>
      <diagonal/>
    </border>
    <border>
      <left/>
      <right style="thin">
        <color indexed="64"/>
      </right>
      <top/>
      <bottom style="thin">
        <color theme="3"/>
      </bottom>
      <diagonal/>
    </border>
    <border>
      <left style="thin">
        <color indexed="64"/>
      </left>
      <right style="thin">
        <color theme="3"/>
      </right>
      <top style="thin">
        <color theme="3"/>
      </top>
      <bottom style="thin">
        <color theme="3"/>
      </bottom>
      <diagonal/>
    </border>
    <border>
      <left style="thin">
        <color theme="3"/>
      </left>
      <right style="thin">
        <color indexed="64"/>
      </right>
      <top style="thin">
        <color theme="3"/>
      </top>
      <bottom style="thin">
        <color theme="3"/>
      </bottom>
      <diagonal/>
    </border>
    <border>
      <left style="thin">
        <color indexed="64"/>
      </left>
      <right/>
      <top style="thin">
        <color theme="3"/>
      </top>
      <bottom style="thin">
        <color theme="3"/>
      </bottom>
      <diagonal/>
    </border>
    <border>
      <left/>
      <right style="thin">
        <color indexed="64"/>
      </right>
      <top style="thin">
        <color theme="3"/>
      </top>
      <bottom style="thin">
        <color theme="3"/>
      </bottom>
      <diagonal/>
    </border>
    <border>
      <left style="thin">
        <color theme="3"/>
      </left>
      <right style="thin">
        <color indexed="64"/>
      </right>
      <top style="thin">
        <color theme="3"/>
      </top>
      <bottom/>
      <diagonal/>
    </border>
    <border>
      <left style="thin">
        <color indexed="64"/>
      </left>
      <right style="thin">
        <color theme="3"/>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thin">
        <color indexed="64"/>
      </right>
      <top style="thin">
        <color theme="3"/>
      </top>
      <bottom style="thin">
        <color indexed="64"/>
      </bottom>
      <diagonal/>
    </border>
    <border>
      <left style="thin">
        <color indexed="64"/>
      </left>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3"/>
      </left>
      <right/>
      <top style="thin">
        <color theme="3"/>
      </top>
      <bottom style="thin">
        <color theme="3"/>
      </bottom>
      <diagonal/>
    </border>
    <border>
      <left style="thin">
        <color theme="3"/>
      </left>
      <right/>
      <top style="thin">
        <color theme="3"/>
      </top>
      <bottom/>
      <diagonal/>
    </border>
    <border>
      <left style="thin">
        <color theme="3"/>
      </left>
      <right/>
      <top style="thin">
        <color theme="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ck">
        <color theme="3"/>
      </top>
      <bottom style="thin">
        <color theme="0"/>
      </bottom>
      <diagonal/>
    </border>
    <border>
      <left style="thick">
        <color theme="0"/>
      </left>
      <right style="thin">
        <color theme="0"/>
      </right>
      <top style="thick">
        <color theme="3"/>
      </top>
      <bottom style="thin">
        <color theme="0"/>
      </bottom>
      <diagonal/>
    </border>
    <border>
      <left style="thin">
        <color theme="0"/>
      </left>
      <right style="thin">
        <color theme="0"/>
      </right>
      <top style="thin">
        <color theme="0"/>
      </top>
      <bottom style="thick">
        <color theme="3"/>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right/>
      <top style="thin">
        <color theme="3"/>
      </top>
      <bottom/>
      <diagonal/>
    </border>
    <border>
      <left/>
      <right style="thin">
        <color indexed="64"/>
      </right>
      <top/>
      <bottom style="thin">
        <color theme="0" tint="-0.499984740745262"/>
      </bottom>
      <diagonal/>
    </border>
    <border>
      <left style="thin">
        <color theme="2"/>
      </left>
      <right style="thin">
        <color theme="2"/>
      </right>
      <top style="thin">
        <color theme="2"/>
      </top>
      <bottom style="thin">
        <color theme="2"/>
      </bottom>
      <diagonal/>
    </border>
    <border>
      <left style="thin">
        <color theme="0"/>
      </left>
      <right style="thin">
        <color theme="2"/>
      </right>
      <top style="thin">
        <color theme="0"/>
      </top>
      <bottom style="hair">
        <color theme="2"/>
      </bottom>
      <diagonal/>
    </border>
    <border>
      <left style="thin">
        <color theme="0"/>
      </left>
      <right style="thin">
        <color theme="2"/>
      </right>
      <top style="hair">
        <color theme="2"/>
      </top>
      <bottom style="hair">
        <color theme="2"/>
      </bottom>
      <diagonal/>
    </border>
    <border>
      <left style="hair">
        <color theme="3"/>
      </left>
      <right style="thin">
        <color theme="0"/>
      </right>
      <top style="hair">
        <color theme="3"/>
      </top>
      <bottom style="hair">
        <color theme="3"/>
      </bottom>
      <diagonal/>
    </border>
    <border>
      <left style="thin">
        <color theme="0"/>
      </left>
      <right style="thin">
        <color theme="0"/>
      </right>
      <top style="hair">
        <color theme="3"/>
      </top>
      <bottom style="hair">
        <color theme="3"/>
      </bottom>
      <diagonal/>
    </border>
    <border>
      <left style="thin">
        <color theme="0"/>
      </left>
      <right style="hair">
        <color theme="3"/>
      </right>
      <top style="hair">
        <color theme="3"/>
      </top>
      <bottom style="hair">
        <color theme="3"/>
      </bottom>
      <diagonal/>
    </border>
    <border>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25" fillId="0" borderId="0" applyNumberFormat="0" applyFill="0" applyBorder="0" applyAlignment="0" applyProtection="0"/>
    <xf numFmtId="0" fontId="1" fillId="0" borderId="0"/>
  </cellStyleXfs>
  <cellXfs count="383">
    <xf numFmtId="0" fontId="0" fillId="0" borderId="0" xfId="0"/>
    <xf numFmtId="0" fontId="11" fillId="0" borderId="0" xfId="0" applyFont="1"/>
    <xf numFmtId="9" fontId="11" fillId="0" borderId="0" xfId="0" applyNumberFormat="1" applyFont="1"/>
    <xf numFmtId="0" fontId="12" fillId="3" borderId="12" xfId="0" applyFont="1" applyFill="1" applyBorder="1"/>
    <xf numFmtId="0" fontId="5" fillId="4" borderId="15" xfId="0" applyFont="1" applyFill="1" applyBorder="1"/>
    <xf numFmtId="0" fontId="5" fillId="0" borderId="17" xfId="0" applyFont="1" applyBorder="1" applyAlignment="1">
      <alignment horizontal="center"/>
    </xf>
    <xf numFmtId="0" fontId="5" fillId="4" borderId="19" xfId="0" applyFont="1" applyFill="1" applyBorder="1" applyAlignment="1">
      <alignment horizontal="center"/>
    </xf>
    <xf numFmtId="0" fontId="5" fillId="0" borderId="22" xfId="0" applyFont="1" applyBorder="1" applyAlignment="1">
      <alignment horizontal="center"/>
    </xf>
    <xf numFmtId="0" fontId="5" fillId="0" borderId="19" xfId="0" applyFont="1" applyBorder="1" applyAlignment="1">
      <alignment horizontal="center"/>
    </xf>
    <xf numFmtId="0" fontId="5" fillId="4" borderId="15" xfId="0" applyFont="1" applyFill="1" applyBorder="1" applyAlignment="1">
      <alignment horizontal="center"/>
    </xf>
    <xf numFmtId="49" fontId="5" fillId="2" borderId="25" xfId="0" applyNumberFormat="1" applyFont="1" applyFill="1" applyBorder="1" applyAlignment="1">
      <alignment horizontal="left"/>
    </xf>
    <xf numFmtId="49" fontId="5" fillId="0" borderId="26" xfId="0" applyNumberFormat="1" applyFont="1" applyBorder="1" applyAlignment="1">
      <alignment horizontal="left"/>
    </xf>
    <xf numFmtId="49" fontId="11" fillId="0" borderId="0" xfId="0" applyNumberFormat="1" applyFont="1"/>
    <xf numFmtId="0" fontId="11" fillId="0" borderId="0" xfId="0" applyFont="1" applyAlignment="1">
      <alignment horizontal="center"/>
    </xf>
    <xf numFmtId="0" fontId="9" fillId="2" borderId="7" xfId="0" applyFont="1" applyFill="1" applyBorder="1"/>
    <xf numFmtId="49" fontId="11" fillId="0" borderId="0" xfId="0" applyNumberFormat="1" applyFont="1" applyAlignment="1">
      <alignment horizontal="center"/>
    </xf>
    <xf numFmtId="0" fontId="19" fillId="0" borderId="0" xfId="0" applyFont="1"/>
    <xf numFmtId="0" fontId="11" fillId="0" borderId="27" xfId="0" applyFont="1" applyBorder="1" applyAlignment="1">
      <alignment horizontal="center"/>
    </xf>
    <xf numFmtId="0" fontId="11" fillId="0" borderId="33" xfId="0" applyFont="1" applyBorder="1" applyAlignment="1">
      <alignment horizontal="center"/>
    </xf>
    <xf numFmtId="0" fontId="11" fillId="0" borderId="28" xfId="0" applyFont="1" applyBorder="1" applyAlignment="1">
      <alignment horizontal="center"/>
    </xf>
    <xf numFmtId="9" fontId="11" fillId="0" borderId="29" xfId="0" applyNumberFormat="1" applyFont="1" applyBorder="1" applyAlignment="1">
      <alignment horizontal="center"/>
    </xf>
    <xf numFmtId="9" fontId="11" fillId="0" borderId="0" xfId="0" applyNumberFormat="1" applyFont="1" applyAlignment="1">
      <alignment horizontal="center"/>
    </xf>
    <xf numFmtId="9" fontId="11" fillId="0" borderId="30" xfId="0" applyNumberFormat="1" applyFont="1" applyBorder="1" applyAlignment="1">
      <alignment horizontal="center"/>
    </xf>
    <xf numFmtId="9" fontId="20" fillId="0" borderId="34" xfId="0" applyNumberFormat="1" applyFont="1" applyBorder="1" applyAlignment="1">
      <alignment horizontal="center"/>
    </xf>
    <xf numFmtId="9" fontId="20" fillId="0" borderId="32" xfId="0" applyNumberFormat="1"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49" fontId="11" fillId="0" borderId="29" xfId="0" applyNumberFormat="1" applyFont="1" applyBorder="1" applyAlignment="1">
      <alignment horizontal="center"/>
    </xf>
    <xf numFmtId="0" fontId="11" fillId="0" borderId="27" xfId="0" applyFont="1" applyBorder="1" applyAlignment="1">
      <alignment horizontal="right"/>
    </xf>
    <xf numFmtId="0" fontId="11" fillId="0" borderId="31" xfId="0" applyFont="1" applyBorder="1" applyAlignment="1">
      <alignment horizontal="right"/>
    </xf>
    <xf numFmtId="9" fontId="20" fillId="0" borderId="0" xfId="0" applyNumberFormat="1" applyFont="1" applyAlignment="1">
      <alignment horizontal="center"/>
    </xf>
    <xf numFmtId="9" fontId="11" fillId="0" borderId="33" xfId="0" applyNumberFormat="1" applyFont="1" applyBorder="1" applyAlignment="1">
      <alignment horizontal="center"/>
    </xf>
    <xf numFmtId="9" fontId="11" fillId="0" borderId="34" xfId="0" applyNumberFormat="1" applyFont="1" applyBorder="1" applyAlignment="1">
      <alignment horizontal="center"/>
    </xf>
    <xf numFmtId="0" fontId="12" fillId="3" borderId="13" xfId="0" applyFont="1" applyFill="1" applyBorder="1" applyAlignment="1">
      <alignment horizontal="center" wrapText="1"/>
    </xf>
    <xf numFmtId="0" fontId="9" fillId="4" borderId="10" xfId="0" applyFont="1" applyFill="1" applyBorder="1" applyAlignment="1">
      <alignment horizontal="center" wrapText="1"/>
    </xf>
    <xf numFmtId="0" fontId="17" fillId="2" borderId="10" xfId="0" applyFont="1" applyFill="1" applyBorder="1" applyAlignment="1">
      <alignment horizontal="center"/>
    </xf>
    <xf numFmtId="0" fontId="17" fillId="4" borderId="9" xfId="0" applyFont="1" applyFill="1" applyBorder="1" applyAlignment="1">
      <alignment horizontal="center"/>
    </xf>
    <xf numFmtId="0" fontId="16" fillId="0" borderId="8" xfId="0" applyFont="1" applyBorder="1"/>
    <xf numFmtId="0" fontId="17" fillId="4" borderId="10" xfId="0" applyFont="1" applyFill="1" applyBorder="1"/>
    <xf numFmtId="0" fontId="16" fillId="0" borderId="11" xfId="0" applyFont="1" applyBorder="1"/>
    <xf numFmtId="0" fontId="17" fillId="2" borderId="10" xfId="0" applyFont="1" applyFill="1" applyBorder="1"/>
    <xf numFmtId="0" fontId="17" fillId="4" borderId="9" xfId="0" applyFont="1" applyFill="1" applyBorder="1"/>
    <xf numFmtId="0" fontId="17" fillId="2" borderId="9" xfId="0" applyFont="1" applyFill="1" applyBorder="1"/>
    <xf numFmtId="0" fontId="16" fillId="0" borderId="23" xfId="0" applyFont="1" applyBorder="1"/>
    <xf numFmtId="0" fontId="16" fillId="0" borderId="35" xfId="0" applyFont="1" applyBorder="1" applyAlignment="1">
      <alignment horizontal="center"/>
    </xf>
    <xf numFmtId="0" fontId="17" fillId="4" borderId="10" xfId="0" applyFont="1" applyFill="1" applyBorder="1" applyAlignment="1">
      <alignment horizontal="center"/>
    </xf>
    <xf numFmtId="0" fontId="16" fillId="0" borderId="36" xfId="0" applyFont="1" applyBorder="1" applyAlignment="1">
      <alignment horizontal="center"/>
    </xf>
    <xf numFmtId="0" fontId="16" fillId="0" borderId="9" xfId="0" applyFont="1" applyBorder="1" applyAlignment="1">
      <alignment horizontal="center"/>
    </xf>
    <xf numFmtId="0" fontId="17" fillId="2" borderId="9" xfId="0" applyFont="1" applyFill="1" applyBorder="1" applyAlignment="1">
      <alignment horizontal="center"/>
    </xf>
    <xf numFmtId="0" fontId="16" fillId="0" borderId="37" xfId="0" applyFont="1" applyBorder="1" applyAlignment="1">
      <alignment horizontal="center"/>
    </xf>
    <xf numFmtId="0" fontId="12" fillId="3" borderId="14" xfId="0" applyFont="1" applyFill="1" applyBorder="1" applyAlignment="1">
      <alignment horizontal="center" wrapText="1"/>
    </xf>
    <xf numFmtId="0" fontId="9" fillId="4" borderId="16" xfId="0" applyFont="1" applyFill="1" applyBorder="1" applyAlignment="1">
      <alignment horizontal="center" wrapText="1"/>
    </xf>
    <xf numFmtId="0" fontId="16" fillId="0" borderId="18" xfId="0" applyFont="1" applyBorder="1" applyAlignment="1">
      <alignment horizontal="center"/>
    </xf>
    <xf numFmtId="0" fontId="17" fillId="4" borderId="16" xfId="0" applyFont="1" applyFill="1" applyBorder="1" applyAlignment="1">
      <alignment horizontal="center"/>
    </xf>
    <xf numFmtId="0" fontId="16" fillId="0" borderId="21" xfId="0" applyFont="1" applyBorder="1" applyAlignment="1">
      <alignment horizontal="center"/>
    </xf>
    <xf numFmtId="0" fontId="16" fillId="0" borderId="20" xfId="0" applyFont="1" applyBorder="1" applyAlignment="1">
      <alignment horizontal="center"/>
    </xf>
    <xf numFmtId="0" fontId="17" fillId="2" borderId="16" xfId="0" applyFont="1" applyFill="1" applyBorder="1" applyAlignment="1">
      <alignment horizontal="center"/>
    </xf>
    <xf numFmtId="0" fontId="17" fillId="4" borderId="20" xfId="0" applyFont="1" applyFill="1" applyBorder="1" applyAlignment="1">
      <alignment horizontal="center"/>
    </xf>
    <xf numFmtId="0" fontId="17" fillId="2" borderId="20" xfId="0" applyFont="1" applyFill="1" applyBorder="1" applyAlignment="1">
      <alignment horizontal="center"/>
    </xf>
    <xf numFmtId="0" fontId="16" fillId="0" borderId="24" xfId="0" applyFont="1" applyBorder="1" applyAlignment="1">
      <alignment horizontal="center"/>
    </xf>
    <xf numFmtId="9" fontId="20" fillId="0" borderId="31" xfId="0" applyNumberFormat="1" applyFont="1" applyBorder="1" applyAlignment="1">
      <alignment horizontal="center"/>
    </xf>
    <xf numFmtId="0" fontId="19" fillId="0" borderId="0" xfId="0" applyFont="1" applyAlignment="1">
      <alignment horizontal="right"/>
    </xf>
    <xf numFmtId="0" fontId="25" fillId="0" borderId="0" xfId="1"/>
    <xf numFmtId="0" fontId="19" fillId="7" borderId="12" xfId="0" applyFont="1" applyFill="1" applyBorder="1" applyAlignment="1">
      <alignment horizontal="centerContinuous"/>
    </xf>
    <xf numFmtId="0" fontId="11" fillId="7" borderId="14" xfId="0" applyFont="1" applyFill="1" applyBorder="1" applyAlignment="1">
      <alignment horizontal="centerContinuous"/>
    </xf>
    <xf numFmtId="0" fontId="11" fillId="0" borderId="27" xfId="0" applyFont="1" applyBorder="1"/>
    <xf numFmtId="0" fontId="11" fillId="0" borderId="28" xfId="0" applyFont="1" applyBorder="1"/>
    <xf numFmtId="0" fontId="11" fillId="0" borderId="29" xfId="0" applyFont="1" applyBorder="1"/>
    <xf numFmtId="0" fontId="11" fillId="0" borderId="30" xfId="0" applyFont="1" applyBorder="1"/>
    <xf numFmtId="0" fontId="11" fillId="0" borderId="31" xfId="0" applyFont="1" applyBorder="1"/>
    <xf numFmtId="9" fontId="11" fillId="0" borderId="32" xfId="0" applyNumberFormat="1" applyFont="1" applyBorder="1"/>
    <xf numFmtId="0" fontId="11" fillId="0" borderId="33" xfId="0" applyFont="1" applyBorder="1"/>
    <xf numFmtId="9" fontId="11" fillId="0" borderId="34" xfId="0" applyNumberFormat="1" applyFont="1" applyBorder="1"/>
    <xf numFmtId="0" fontId="11" fillId="0" borderId="33" xfId="0" applyFont="1" applyBorder="1" applyAlignment="1">
      <alignment horizontal="right"/>
    </xf>
    <xf numFmtId="0" fontId="11" fillId="0" borderId="0" xfId="0" applyFont="1" applyAlignment="1">
      <alignment horizontal="right"/>
    </xf>
    <xf numFmtId="9" fontId="11" fillId="0" borderId="30" xfId="0" applyNumberFormat="1" applyFont="1" applyBorder="1"/>
    <xf numFmtId="0" fontId="11" fillId="0" borderId="34" xfId="0" applyFont="1" applyBorder="1" applyAlignment="1">
      <alignment horizontal="right"/>
    </xf>
    <xf numFmtId="9" fontId="11" fillId="0" borderId="29" xfId="0" applyNumberFormat="1" applyFont="1" applyBorder="1"/>
    <xf numFmtId="9" fontId="11" fillId="0" borderId="31" xfId="0" applyNumberFormat="1" applyFont="1" applyBorder="1"/>
    <xf numFmtId="9" fontId="20" fillId="0" borderId="30" xfId="0" applyNumberFormat="1" applyFont="1" applyBorder="1" applyAlignment="1">
      <alignment horizontal="center"/>
    </xf>
    <xf numFmtId="9" fontId="11" fillId="0" borderId="28" xfId="0" applyNumberFormat="1" applyFont="1" applyBorder="1" applyAlignment="1">
      <alignment horizontal="center"/>
    </xf>
    <xf numFmtId="9" fontId="11" fillId="0" borderId="32" xfId="0" applyNumberFormat="1" applyFont="1" applyBorder="1" applyAlignment="1">
      <alignment horizontal="center"/>
    </xf>
    <xf numFmtId="9" fontId="24" fillId="0" borderId="39" xfId="0" applyNumberFormat="1" applyFont="1" applyBorder="1" applyAlignment="1">
      <alignment horizontal="center"/>
    </xf>
    <xf numFmtId="9" fontId="24" fillId="0" borderId="38" xfId="0" applyNumberFormat="1" applyFont="1" applyBorder="1" applyAlignment="1">
      <alignment horizontal="center"/>
    </xf>
    <xf numFmtId="0" fontId="11" fillId="0" borderId="38" xfId="0" applyFont="1" applyBorder="1" applyAlignment="1">
      <alignment horizontal="center"/>
    </xf>
    <xf numFmtId="9" fontId="11" fillId="0" borderId="40" xfId="0" applyNumberFormat="1" applyFont="1" applyBorder="1" applyAlignment="1">
      <alignment horizontal="center"/>
    </xf>
    <xf numFmtId="9" fontId="20" fillId="0" borderId="39" xfId="0" applyNumberFormat="1" applyFont="1" applyBorder="1" applyAlignment="1">
      <alignment horizontal="center"/>
    </xf>
    <xf numFmtId="0" fontId="19" fillId="8" borderId="12" xfId="0" applyFont="1" applyFill="1" applyBorder="1" applyAlignment="1">
      <alignment horizontal="centerContinuous"/>
    </xf>
    <xf numFmtId="0" fontId="19" fillId="8" borderId="13" xfId="0" applyFont="1" applyFill="1" applyBorder="1" applyAlignment="1">
      <alignment horizontal="centerContinuous"/>
    </xf>
    <xf numFmtId="0" fontId="19" fillId="8" borderId="13" xfId="0" applyFont="1" applyFill="1" applyBorder="1" applyAlignment="1">
      <alignment horizontal="center"/>
    </xf>
    <xf numFmtId="0" fontId="19" fillId="8" borderId="14" xfId="0" applyFont="1" applyFill="1" applyBorder="1" applyAlignment="1">
      <alignment horizontal="center"/>
    </xf>
    <xf numFmtId="0" fontId="11" fillId="8" borderId="13" xfId="0" applyFont="1" applyFill="1" applyBorder="1" applyAlignment="1">
      <alignment horizontal="centerContinuous"/>
    </xf>
    <xf numFmtId="0" fontId="11" fillId="8" borderId="14" xfId="0" applyFont="1" applyFill="1" applyBorder="1" applyAlignment="1">
      <alignment horizontal="centerContinuous"/>
    </xf>
    <xf numFmtId="0" fontId="11" fillId="0" borderId="34" xfId="0" applyFont="1" applyBorder="1"/>
    <xf numFmtId="49" fontId="30" fillId="0" borderId="1" xfId="0" applyNumberFormat="1" applyFont="1" applyBorder="1" applyAlignment="1">
      <alignment horizontal="left"/>
    </xf>
    <xf numFmtId="0" fontId="11" fillId="0" borderId="1" xfId="0" applyFont="1" applyBorder="1"/>
    <xf numFmtId="0" fontId="0" fillId="0" borderId="1" xfId="0" applyBorder="1"/>
    <xf numFmtId="0" fontId="29" fillId="0" borderId="1" xfId="0" applyFont="1" applyBorder="1"/>
    <xf numFmtId="0" fontId="19" fillId="0" borderId="1" xfId="0" applyFont="1" applyBorder="1" applyAlignment="1">
      <alignment vertical="center"/>
    </xf>
    <xf numFmtId="0" fontId="11" fillId="0" borderId="1" xfId="0" applyFont="1" applyBorder="1" applyAlignment="1">
      <alignment vertical="center"/>
    </xf>
    <xf numFmtId="0" fontId="11" fillId="0" borderId="2" xfId="0" applyFont="1" applyBorder="1"/>
    <xf numFmtId="0" fontId="11" fillId="0" borderId="3" xfId="0" applyFont="1" applyBorder="1"/>
    <xf numFmtId="0" fontId="11" fillId="0" borderId="4" xfId="0" applyFont="1" applyBorder="1" applyAlignment="1">
      <alignment vertical="center"/>
    </xf>
    <xf numFmtId="0" fontId="11" fillId="0" borderId="8" xfId="0" applyFont="1" applyBorder="1" applyAlignment="1">
      <alignment horizontal="center"/>
    </xf>
    <xf numFmtId="0" fontId="11" fillId="0" borderId="8" xfId="0" applyFont="1" applyBorder="1" applyAlignment="1">
      <alignment horizontal="center" vertical="center"/>
    </xf>
    <xf numFmtId="0" fontId="11" fillId="0" borderId="43" xfId="0" applyFont="1" applyBorder="1" applyAlignment="1">
      <alignment vertical="center"/>
    </xf>
    <xf numFmtId="0" fontId="11" fillId="0" borderId="5" xfId="0" applyFont="1" applyBorder="1"/>
    <xf numFmtId="0" fontId="11" fillId="0" borderId="8" xfId="0" applyFont="1" applyBorder="1" applyAlignment="1">
      <alignment horizontal="center" vertical="center" wrapText="1"/>
    </xf>
    <xf numFmtId="0" fontId="11" fillId="0" borderId="4" xfId="0" applyFont="1" applyBorder="1"/>
    <xf numFmtId="0" fontId="11" fillId="0" borderId="44" xfId="0" applyFont="1" applyBorder="1"/>
    <xf numFmtId="0" fontId="11" fillId="0" borderId="45" xfId="0" applyFont="1" applyBorder="1"/>
    <xf numFmtId="0" fontId="11" fillId="0" borderId="46" xfId="0" applyFont="1" applyBorder="1"/>
    <xf numFmtId="0" fontId="11" fillId="0" borderId="47" xfId="0" applyFont="1" applyBorder="1"/>
    <xf numFmtId="0" fontId="11" fillId="0" borderId="48" xfId="0" applyFont="1" applyBorder="1"/>
    <xf numFmtId="0" fontId="11" fillId="0" borderId="49" xfId="0" applyFont="1" applyBorder="1"/>
    <xf numFmtId="0" fontId="11" fillId="0" borderId="50" xfId="0" applyFont="1" applyBorder="1"/>
    <xf numFmtId="0" fontId="11" fillId="0" borderId="52" xfId="0" applyFont="1" applyBorder="1" applyAlignment="1">
      <alignment horizontal="center"/>
    </xf>
    <xf numFmtId="0" fontId="11" fillId="0" borderId="51" xfId="0" applyFont="1" applyBorder="1"/>
    <xf numFmtId="0" fontId="31" fillId="0" borderId="1" xfId="1" applyFont="1" applyBorder="1" applyProtection="1">
      <protection locked="0"/>
    </xf>
    <xf numFmtId="0" fontId="11" fillId="0" borderId="1" xfId="0" applyFont="1" applyBorder="1" applyProtection="1">
      <protection locked="0"/>
    </xf>
    <xf numFmtId="0" fontId="11" fillId="0" borderId="1" xfId="0" applyFont="1" applyBorder="1" applyAlignment="1">
      <alignment wrapText="1"/>
    </xf>
    <xf numFmtId="0" fontId="0" fillId="0" borderId="1" xfId="0" applyBorder="1" applyAlignment="1">
      <alignment wrapText="1"/>
    </xf>
    <xf numFmtId="0" fontId="22" fillId="0" borderId="1" xfId="0" applyFont="1" applyBorder="1" applyProtection="1">
      <protection hidden="1"/>
    </xf>
    <xf numFmtId="0" fontId="22" fillId="0" borderId="4" xfId="0" applyFont="1" applyBorder="1" applyProtection="1">
      <protection hidden="1"/>
    </xf>
    <xf numFmtId="0" fontId="27" fillId="0" borderId="1" xfId="0" applyFont="1" applyBorder="1" applyProtection="1">
      <protection hidden="1"/>
    </xf>
    <xf numFmtId="0" fontId="22" fillId="0" borderId="2" xfId="0" applyFont="1" applyBorder="1" applyProtection="1">
      <protection hidden="1"/>
    </xf>
    <xf numFmtId="0" fontId="22" fillId="0" borderId="3" xfId="0" applyFont="1" applyBorder="1" applyProtection="1">
      <protection hidden="1"/>
    </xf>
    <xf numFmtId="0" fontId="22" fillId="0" borderId="5" xfId="0" applyFont="1" applyBorder="1" applyProtection="1">
      <protection hidden="1"/>
    </xf>
    <xf numFmtId="0" fontId="21" fillId="0" borderId="1" xfId="0" applyFont="1" applyBorder="1" applyProtection="1">
      <protection hidden="1"/>
    </xf>
    <xf numFmtId="0" fontId="22" fillId="0" borderId="1" xfId="0" applyFont="1" applyBorder="1" applyAlignment="1" applyProtection="1">
      <alignment horizontal="right"/>
      <protection hidden="1"/>
    </xf>
    <xf numFmtId="0" fontId="22" fillId="0" borderId="1" xfId="0" applyFont="1" applyBorder="1" applyAlignment="1" applyProtection="1">
      <alignment horizontal="center"/>
      <protection hidden="1"/>
    </xf>
    <xf numFmtId="0" fontId="5" fillId="0" borderId="1" xfId="0" applyFont="1" applyBorder="1" applyAlignment="1" applyProtection="1">
      <alignment vertical="center"/>
      <protection hidden="1"/>
    </xf>
    <xf numFmtId="0" fontId="5" fillId="0" borderId="1" xfId="0" applyFont="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Protection="1">
      <protection hidden="1"/>
    </xf>
    <xf numFmtId="0" fontId="5" fillId="0" borderId="1" xfId="0" applyFont="1" applyBorder="1" applyProtection="1">
      <protection hidden="1"/>
    </xf>
    <xf numFmtId="0" fontId="6" fillId="0" borderId="2" xfId="0" applyFont="1" applyBorder="1" applyProtection="1">
      <protection hidden="1"/>
    </xf>
    <xf numFmtId="0" fontId="6" fillId="0" borderId="1" xfId="0" applyFont="1" applyBorder="1" applyProtection="1">
      <protection hidden="1"/>
    </xf>
    <xf numFmtId="0" fontId="12" fillId="3" borderId="13" xfId="0" applyFont="1" applyFill="1" applyBorder="1" applyAlignment="1" applyProtection="1">
      <alignment wrapText="1"/>
      <protection hidden="1"/>
    </xf>
    <xf numFmtId="0" fontId="5" fillId="0" borderId="5" xfId="0" applyFont="1" applyBorder="1" applyProtection="1">
      <protection hidden="1"/>
    </xf>
    <xf numFmtId="0" fontId="5" fillId="0" borderId="1" xfId="0" applyFont="1" applyBorder="1" applyAlignment="1" applyProtection="1">
      <alignment horizontal="center" wrapText="1"/>
      <protection hidden="1"/>
    </xf>
    <xf numFmtId="0" fontId="5" fillId="0" borderId="4" xfId="0" applyFont="1" applyBorder="1" applyAlignment="1" applyProtection="1">
      <alignment horizontal="center" wrapText="1"/>
      <protection hidden="1"/>
    </xf>
    <xf numFmtId="0" fontId="5" fillId="0" borderId="1" xfId="0" applyFont="1" applyBorder="1" applyAlignment="1" applyProtection="1">
      <alignment wrapText="1"/>
      <protection hidden="1"/>
    </xf>
    <xf numFmtId="0" fontId="5" fillId="0" borderId="4" xfId="0" applyFont="1" applyBorder="1" applyProtection="1">
      <protection hidden="1"/>
    </xf>
    <xf numFmtId="0" fontId="10" fillId="0" borderId="1" xfId="0" applyFont="1" applyBorder="1" applyAlignment="1" applyProtection="1">
      <alignment vertical="center"/>
      <protection hidden="1"/>
    </xf>
    <xf numFmtId="0" fontId="5" fillId="0" borderId="4" xfId="0" applyFont="1" applyBorder="1" applyAlignment="1" applyProtection="1">
      <alignment wrapText="1"/>
      <protection hidden="1"/>
    </xf>
    <xf numFmtId="0" fontId="12" fillId="3" borderId="12" xfId="0" applyFont="1" applyFill="1" applyBorder="1" applyProtection="1">
      <protection hidden="1"/>
    </xf>
    <xf numFmtId="0" fontId="12" fillId="3" borderId="13" xfId="0" applyFont="1" applyFill="1" applyBorder="1" applyAlignment="1" applyProtection="1">
      <alignment horizontal="center" wrapText="1"/>
      <protection hidden="1"/>
    </xf>
    <xf numFmtId="0" fontId="12" fillId="3" borderId="14" xfId="0" applyFont="1" applyFill="1" applyBorder="1" applyProtection="1">
      <protection hidden="1"/>
    </xf>
    <xf numFmtId="0" fontId="5" fillId="0" borderId="3" xfId="0" applyFont="1" applyBorder="1" applyAlignment="1" applyProtection="1">
      <alignment wrapText="1"/>
      <protection hidden="1"/>
    </xf>
    <xf numFmtId="0" fontId="5" fillId="4" borderId="15" xfId="0" applyFont="1" applyFill="1" applyBorder="1" applyProtection="1">
      <protection hidden="1"/>
    </xf>
    <xf numFmtId="0" fontId="9" fillId="4" borderId="10" xfId="0" applyFont="1" applyFill="1" applyBorder="1" applyAlignment="1" applyProtection="1">
      <alignment wrapText="1"/>
      <protection hidden="1"/>
    </xf>
    <xf numFmtId="0" fontId="9" fillId="4" borderId="10" xfId="0" applyFont="1" applyFill="1" applyBorder="1" applyAlignment="1" applyProtection="1">
      <alignment horizontal="center" wrapText="1"/>
      <protection hidden="1"/>
    </xf>
    <xf numFmtId="0" fontId="5" fillId="4" borderId="16" xfId="0" applyFont="1" applyFill="1" applyBorder="1" applyProtection="1">
      <protection hidden="1"/>
    </xf>
    <xf numFmtId="0" fontId="5" fillId="0" borderId="17" xfId="0" applyFont="1" applyBorder="1" applyAlignment="1" applyProtection="1">
      <alignment horizontal="center"/>
      <protection hidden="1"/>
    </xf>
    <xf numFmtId="0" fontId="16" fillId="0" borderId="8" xfId="0" applyFont="1" applyBorder="1" applyAlignment="1" applyProtection="1">
      <alignment wrapText="1"/>
      <protection hidden="1"/>
    </xf>
    <xf numFmtId="0" fontId="16" fillId="0" borderId="35" xfId="0" applyFont="1" applyBorder="1" applyAlignment="1" applyProtection="1">
      <alignment horizontal="center" wrapText="1"/>
      <protection locked="0" hidden="1"/>
    </xf>
    <xf numFmtId="0" fontId="16" fillId="0" borderId="18" xfId="0" applyFont="1" applyBorder="1" applyAlignment="1" applyProtection="1">
      <alignment wrapText="1"/>
      <protection locked="0" hidden="1"/>
    </xf>
    <xf numFmtId="0" fontId="5" fillId="4" borderId="15" xfId="0" applyFont="1" applyFill="1" applyBorder="1" applyAlignment="1" applyProtection="1">
      <alignment horizontal="center"/>
      <protection hidden="1"/>
    </xf>
    <xf numFmtId="0" fontId="17" fillId="4" borderId="10" xfId="0" applyFont="1" applyFill="1" applyBorder="1" applyAlignment="1" applyProtection="1">
      <alignment wrapText="1"/>
      <protection hidden="1"/>
    </xf>
    <xf numFmtId="0" fontId="17" fillId="4" borderId="10" xfId="0" applyFont="1" applyFill="1" applyBorder="1" applyAlignment="1" applyProtection="1">
      <alignment horizontal="center" wrapText="1"/>
      <protection hidden="1"/>
    </xf>
    <xf numFmtId="0" fontId="5" fillId="4" borderId="16" xfId="0" applyFont="1" applyFill="1" applyBorder="1" applyAlignment="1" applyProtection="1">
      <alignment wrapText="1"/>
      <protection hidden="1"/>
    </xf>
    <xf numFmtId="0" fontId="5" fillId="0" borderId="8" xfId="0" applyFont="1" applyBorder="1" applyAlignment="1" applyProtection="1">
      <alignment wrapText="1"/>
      <protection hidden="1"/>
    </xf>
    <xf numFmtId="0" fontId="16" fillId="0" borderId="11" xfId="0" applyFont="1" applyBorder="1" applyAlignment="1" applyProtection="1">
      <alignment wrapText="1"/>
      <protection hidden="1"/>
    </xf>
    <xf numFmtId="0" fontId="16" fillId="0" borderId="36" xfId="0" applyFont="1" applyBorder="1" applyAlignment="1" applyProtection="1">
      <alignment horizontal="center" wrapText="1"/>
      <protection locked="0" hidden="1"/>
    </xf>
    <xf numFmtId="0" fontId="5" fillId="0" borderId="19" xfId="0" applyFont="1" applyBorder="1" applyAlignment="1" applyProtection="1">
      <alignment horizontal="center"/>
      <protection hidden="1"/>
    </xf>
    <xf numFmtId="0" fontId="16" fillId="0" borderId="8" xfId="0" applyFont="1" applyBorder="1" applyAlignment="1" applyProtection="1">
      <alignment horizontal="center" wrapText="1"/>
      <protection locked="0" hidden="1"/>
    </xf>
    <xf numFmtId="0" fontId="5" fillId="4" borderId="19" xfId="0" applyFont="1" applyFill="1" applyBorder="1" applyAlignment="1" applyProtection="1">
      <alignment horizontal="center"/>
      <protection hidden="1"/>
    </xf>
    <xf numFmtId="0" fontId="17" fillId="2" borderId="10" xfId="0" applyFont="1" applyFill="1" applyBorder="1" applyProtection="1">
      <protection hidden="1"/>
    </xf>
    <xf numFmtId="0" fontId="17" fillId="2" borderId="10" xfId="0" applyFont="1" applyFill="1" applyBorder="1" applyAlignment="1" applyProtection="1">
      <alignment horizontal="center"/>
      <protection hidden="1"/>
    </xf>
    <xf numFmtId="0" fontId="15" fillId="4" borderId="20" xfId="0" applyFont="1" applyFill="1" applyBorder="1" applyAlignment="1" applyProtection="1">
      <alignment wrapText="1"/>
      <protection hidden="1"/>
    </xf>
    <xf numFmtId="0" fontId="17" fillId="4" borderId="9" xfId="0" applyFont="1" applyFill="1" applyBorder="1" applyProtection="1">
      <protection hidden="1"/>
    </xf>
    <xf numFmtId="0" fontId="17" fillId="4" borderId="9" xfId="0" applyFont="1" applyFill="1" applyBorder="1" applyAlignment="1" applyProtection="1">
      <alignment horizontal="center"/>
      <protection hidden="1"/>
    </xf>
    <xf numFmtId="0" fontId="5" fillId="4" borderId="20" xfId="0" applyFont="1" applyFill="1" applyBorder="1" applyAlignment="1" applyProtection="1">
      <alignment wrapText="1"/>
      <protection hidden="1"/>
    </xf>
    <xf numFmtId="0" fontId="17" fillId="4" borderId="9" xfId="0" applyFont="1" applyFill="1" applyBorder="1" applyAlignment="1" applyProtection="1">
      <alignment wrapText="1"/>
      <protection hidden="1"/>
    </xf>
    <xf numFmtId="0" fontId="17" fillId="4" borderId="9" xfId="0" applyFont="1" applyFill="1" applyBorder="1" applyAlignment="1" applyProtection="1">
      <alignment horizontal="center" wrapText="1"/>
      <protection hidden="1"/>
    </xf>
    <xf numFmtId="0" fontId="16" fillId="0" borderId="21" xfId="0" applyFont="1" applyBorder="1" applyAlignment="1" applyProtection="1">
      <alignment wrapText="1"/>
      <protection locked="0" hidden="1"/>
    </xf>
    <xf numFmtId="0" fontId="17" fillId="2" borderId="9" xfId="0" applyFont="1" applyFill="1" applyBorder="1" applyAlignment="1" applyProtection="1">
      <alignment wrapText="1"/>
      <protection hidden="1"/>
    </xf>
    <xf numFmtId="0" fontId="17" fillId="2" borderId="9" xfId="0" applyFont="1" applyFill="1" applyBorder="1" applyAlignment="1" applyProtection="1">
      <alignment horizontal="center" wrapText="1"/>
      <protection hidden="1"/>
    </xf>
    <xf numFmtId="0" fontId="16" fillId="0" borderId="23" xfId="0" applyFont="1" applyBorder="1" applyAlignment="1" applyProtection="1">
      <alignment wrapText="1"/>
      <protection hidden="1"/>
    </xf>
    <xf numFmtId="0" fontId="16" fillId="0" borderId="37" xfId="0" applyFont="1" applyBorder="1" applyAlignment="1" applyProtection="1">
      <alignment horizontal="center" wrapText="1"/>
      <protection locked="0" hidden="1"/>
    </xf>
    <xf numFmtId="0" fontId="16" fillId="0" borderId="24" xfId="0" applyFont="1" applyBorder="1" applyAlignment="1" applyProtection="1">
      <alignment wrapText="1"/>
      <protection locked="0" hidden="1"/>
    </xf>
    <xf numFmtId="0" fontId="13" fillId="0" borderId="5" xfId="0" applyFont="1" applyBorder="1" applyAlignment="1" applyProtection="1">
      <alignment vertical="center" wrapText="1"/>
      <protection hidden="1"/>
    </xf>
    <xf numFmtId="0" fontId="13" fillId="0" borderId="5" xfId="0" applyFont="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19" fillId="0" borderId="1" xfId="0" applyFont="1" applyBorder="1"/>
    <xf numFmtId="0" fontId="28" fillId="0" borderId="1" xfId="0" applyFont="1" applyBorder="1" applyAlignment="1">
      <alignment horizontal="right"/>
    </xf>
    <xf numFmtId="49" fontId="12" fillId="3" borderId="27" xfId="0" applyNumberFormat="1" applyFont="1" applyFill="1" applyBorder="1"/>
    <xf numFmtId="49" fontId="12" fillId="3" borderId="33" xfId="0" applyNumberFormat="1" applyFont="1" applyFill="1" applyBorder="1"/>
    <xf numFmtId="49" fontId="12" fillId="3" borderId="28" xfId="0" applyNumberFormat="1" applyFont="1" applyFill="1" applyBorder="1"/>
    <xf numFmtId="0" fontId="9" fillId="2" borderId="53" xfId="0" applyFont="1" applyFill="1" applyBorder="1"/>
    <xf numFmtId="0" fontId="5" fillId="0" borderId="1" xfId="0" applyFont="1" applyBorder="1"/>
    <xf numFmtId="0" fontId="5" fillId="0" borderId="1" xfId="0" applyFont="1" applyBorder="1" applyAlignment="1">
      <alignment horizontal="center"/>
    </xf>
    <xf numFmtId="0" fontId="5" fillId="0" borderId="3" xfId="0" applyFont="1" applyBorder="1"/>
    <xf numFmtId="0" fontId="19" fillId="0" borderId="4" xfId="0" applyFont="1" applyBorder="1" applyAlignment="1">
      <alignment horizontal="center" wrapText="1"/>
    </xf>
    <xf numFmtId="0" fontId="5" fillId="0" borderId="5" xfId="0" applyFont="1" applyBorder="1" applyAlignment="1">
      <alignment horizontal="center"/>
    </xf>
    <xf numFmtId="0" fontId="5" fillId="0" borderId="5" xfId="0" applyFont="1" applyBorder="1"/>
    <xf numFmtId="0" fontId="6" fillId="0" borderId="55" xfId="0" applyFont="1" applyBorder="1" applyAlignment="1">
      <alignment wrapText="1"/>
    </xf>
    <xf numFmtId="0" fontId="6" fillId="0" borderId="56" xfId="0" applyFont="1" applyBorder="1" applyAlignment="1">
      <alignment wrapText="1"/>
    </xf>
    <xf numFmtId="0" fontId="10" fillId="0" borderId="1" xfId="0" applyFont="1" applyBorder="1"/>
    <xf numFmtId="0" fontId="5" fillId="0" borderId="2" xfId="0" applyFont="1" applyBorder="1"/>
    <xf numFmtId="0" fontId="5" fillId="0" borderId="4" xfId="0" applyFont="1" applyBorder="1"/>
    <xf numFmtId="0" fontId="5" fillId="0" borderId="4" xfId="0" applyFont="1" applyBorder="1" applyAlignment="1">
      <alignment horizontal="center"/>
    </xf>
    <xf numFmtId="49" fontId="10" fillId="0" borderId="1" xfId="0" applyNumberFormat="1" applyFont="1" applyBorder="1" applyAlignment="1" applyProtection="1">
      <alignment horizontal="left" vertical="top"/>
      <protection hidden="1"/>
    </xf>
    <xf numFmtId="49" fontId="8" fillId="3" borderId="27" xfId="0" applyNumberFormat="1" applyFont="1" applyFill="1" applyBorder="1" applyAlignment="1" applyProtection="1">
      <alignment horizontal="left" vertical="top"/>
      <protection hidden="1"/>
    </xf>
    <xf numFmtId="49" fontId="5" fillId="0" borderId="5" xfId="0" applyNumberFormat="1" applyFont="1" applyBorder="1" applyAlignment="1" applyProtection="1">
      <alignment horizontal="left" vertical="top"/>
      <protection hidden="1"/>
    </xf>
    <xf numFmtId="49" fontId="5" fillId="0" borderId="1" xfId="0" applyNumberFormat="1" applyFont="1" applyBorder="1" applyAlignment="1" applyProtection="1">
      <alignment horizontal="left" vertical="top"/>
      <protection hidden="1"/>
    </xf>
    <xf numFmtId="0" fontId="5" fillId="0" borderId="1" xfId="0" applyFont="1" applyBorder="1" applyAlignment="1" applyProtection="1">
      <alignment vertical="top" wrapText="1"/>
      <protection hidden="1"/>
    </xf>
    <xf numFmtId="0" fontId="8" fillId="3" borderId="33" xfId="0" applyFont="1" applyFill="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5"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5" xfId="0" applyFont="1" applyBorder="1" applyAlignment="1" applyProtection="1">
      <alignment vertical="center" wrapText="1"/>
      <protection hidden="1"/>
    </xf>
    <xf numFmtId="0" fontId="5" fillId="0" borderId="1" xfId="0" applyFont="1" applyBorder="1" applyAlignment="1" applyProtection="1">
      <alignment vertical="top"/>
      <protection hidden="1"/>
    </xf>
    <xf numFmtId="0" fontId="5" fillId="0" borderId="5" xfId="0" applyFont="1" applyBorder="1" applyAlignment="1" applyProtection="1">
      <alignment vertical="top"/>
      <protection hidden="1"/>
    </xf>
    <xf numFmtId="0" fontId="5" fillId="0" borderId="5" xfId="0" applyFont="1" applyBorder="1" applyAlignment="1" applyProtection="1">
      <alignment horizontal="left" vertical="center" wrapText="1"/>
      <protection hidden="1"/>
    </xf>
    <xf numFmtId="0" fontId="16" fillId="0" borderId="1"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49" fontId="12" fillId="3" borderId="29" xfId="0" applyNumberFormat="1" applyFont="1" applyFill="1" applyBorder="1" applyAlignment="1" applyProtection="1">
      <alignment horizontal="center" vertical="top"/>
      <protection hidden="1"/>
    </xf>
    <xf numFmtId="0" fontId="12" fillId="3" borderId="0" xfId="0" applyFont="1" applyFill="1" applyAlignment="1" applyProtection="1">
      <alignment vertical="top" wrapText="1"/>
      <protection hidden="1"/>
    </xf>
    <xf numFmtId="49" fontId="5" fillId="0" borderId="8" xfId="0" applyNumberFormat="1" applyFont="1" applyBorder="1" applyAlignment="1" applyProtection="1">
      <alignment horizontal="left" vertical="top"/>
      <protection hidden="1"/>
    </xf>
    <xf numFmtId="0" fontId="16" fillId="0" borderId="8" xfId="0" applyFont="1" applyBorder="1" applyAlignment="1" applyProtection="1">
      <alignment vertical="top" wrapText="1"/>
      <protection hidden="1"/>
    </xf>
    <xf numFmtId="0" fontId="5" fillId="0" borderId="8"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16" fillId="0" borderId="8" xfId="0" applyFont="1" applyBorder="1" applyAlignment="1" applyProtection="1">
      <alignment horizontal="left" vertical="center" wrapText="1"/>
      <protection hidden="1"/>
    </xf>
    <xf numFmtId="0" fontId="5" fillId="0" borderId="8" xfId="0" applyFont="1" applyBorder="1" applyAlignment="1" applyProtection="1">
      <alignment horizontal="center" vertical="center" wrapText="1"/>
      <protection locked="0" hidden="1"/>
    </xf>
    <xf numFmtId="49" fontId="5" fillId="5" borderId="8" xfId="0" applyNumberFormat="1" applyFont="1" applyFill="1" applyBorder="1" applyAlignment="1" applyProtection="1">
      <alignment horizontal="left" vertical="top"/>
      <protection hidden="1"/>
    </xf>
    <xf numFmtId="0" fontId="16" fillId="5" borderId="8" xfId="0" applyFont="1" applyFill="1" applyBorder="1" applyAlignment="1" applyProtection="1">
      <alignment vertical="top" wrapText="1"/>
      <protection hidden="1"/>
    </xf>
    <xf numFmtId="49" fontId="16" fillId="0" borderId="8" xfId="0" applyNumberFormat="1" applyFont="1" applyBorder="1" applyAlignment="1" applyProtection="1">
      <alignment horizontal="left" vertical="top"/>
      <protection hidden="1"/>
    </xf>
    <xf numFmtId="0" fontId="5" fillId="0" borderId="8" xfId="0" applyFont="1" applyBorder="1" applyAlignment="1" applyProtection="1">
      <alignment horizontal="left" vertical="center" wrapText="1"/>
      <protection hidden="1"/>
    </xf>
    <xf numFmtId="49" fontId="16" fillId="5" borderId="8" xfId="0" applyNumberFormat="1" applyFont="1" applyFill="1" applyBorder="1" applyAlignment="1" applyProtection="1">
      <alignment horizontal="left" vertical="top"/>
      <protection hidden="1"/>
    </xf>
    <xf numFmtId="0" fontId="5" fillId="5" borderId="8" xfId="0" applyFont="1" applyFill="1" applyBorder="1" applyAlignment="1" applyProtection="1">
      <alignment horizontal="center" vertical="center" wrapText="1"/>
      <protection hidden="1"/>
    </xf>
    <xf numFmtId="0" fontId="16" fillId="5" borderId="8"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left" vertical="center" wrapText="1"/>
      <protection hidden="1"/>
    </xf>
    <xf numFmtId="0" fontId="5" fillId="0" borderId="8" xfId="0" applyFont="1" applyBorder="1" applyAlignment="1" applyProtection="1">
      <alignment vertical="top" wrapText="1"/>
      <protection hidden="1"/>
    </xf>
    <xf numFmtId="49" fontId="7" fillId="6" borderId="8" xfId="0" applyNumberFormat="1" applyFont="1" applyFill="1" applyBorder="1" applyAlignment="1" applyProtection="1">
      <alignment horizontal="left" vertical="top"/>
      <protection hidden="1"/>
    </xf>
    <xf numFmtId="0" fontId="7" fillId="6" borderId="8" xfId="0" applyFont="1" applyFill="1" applyBorder="1" applyAlignment="1" applyProtection="1">
      <alignment vertical="top" wrapText="1"/>
      <protection hidden="1"/>
    </xf>
    <xf numFmtId="0" fontId="7" fillId="6" borderId="8" xfId="0" applyFont="1" applyFill="1" applyBorder="1" applyAlignment="1" applyProtection="1">
      <alignment horizontal="center" vertical="center" wrapText="1"/>
      <protection hidden="1"/>
    </xf>
    <xf numFmtId="0" fontId="18" fillId="6" borderId="8"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left" vertical="center" wrapText="1"/>
      <protection hidden="1"/>
    </xf>
    <xf numFmtId="0" fontId="6" fillId="6" borderId="8" xfId="0" applyFont="1" applyFill="1" applyBorder="1" applyAlignment="1" applyProtection="1">
      <alignment vertical="top" wrapText="1"/>
      <protection hidden="1"/>
    </xf>
    <xf numFmtId="0" fontId="16" fillId="5" borderId="8" xfId="0" applyFont="1" applyFill="1" applyBorder="1" applyAlignment="1" applyProtection="1">
      <alignment horizontal="left" vertical="center" wrapText="1"/>
      <protection hidden="1"/>
    </xf>
    <xf numFmtId="0" fontId="7" fillId="6" borderId="8" xfId="0" applyFont="1" applyFill="1" applyBorder="1" applyAlignment="1" applyProtection="1">
      <alignment vertical="top"/>
      <protection hidden="1"/>
    </xf>
    <xf numFmtId="0" fontId="18" fillId="6" borderId="8" xfId="0" applyFont="1" applyFill="1" applyBorder="1" applyAlignment="1" applyProtection="1">
      <alignment horizontal="left" vertical="center" wrapText="1"/>
      <protection hidden="1"/>
    </xf>
    <xf numFmtId="49" fontId="5" fillId="2" borderId="35" xfId="0" applyNumberFormat="1" applyFont="1" applyFill="1" applyBorder="1" applyAlignment="1" applyProtection="1">
      <alignment horizontal="left" vertical="top"/>
      <protection hidden="1"/>
    </xf>
    <xf numFmtId="0" fontId="9" fillId="2" borderId="9"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49" fontId="5" fillId="4" borderId="35" xfId="0" applyNumberFormat="1" applyFont="1" applyFill="1" applyBorder="1" applyAlignment="1" applyProtection="1">
      <alignment horizontal="left" vertical="top"/>
      <protection hidden="1"/>
    </xf>
    <xf numFmtId="0" fontId="9" fillId="4" borderId="9" xfId="0" applyFont="1" applyFill="1" applyBorder="1" applyAlignment="1" applyProtection="1">
      <alignment horizontal="center" vertical="center" wrapText="1"/>
      <protection hidden="1"/>
    </xf>
    <xf numFmtId="0" fontId="17" fillId="4" borderId="9"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left" vertical="center" wrapText="1"/>
      <protection hidden="1"/>
    </xf>
    <xf numFmtId="0" fontId="5" fillId="4" borderId="60" xfId="0" applyFont="1" applyFill="1" applyBorder="1" applyAlignment="1" applyProtection="1">
      <alignment vertical="top" wrapText="1"/>
      <protection hidden="1"/>
    </xf>
    <xf numFmtId="49" fontId="16" fillId="4" borderId="35" xfId="0" applyNumberFormat="1" applyFont="1" applyFill="1" applyBorder="1" applyAlignment="1" applyProtection="1">
      <alignment horizontal="left" vertical="top"/>
      <protection hidden="1"/>
    </xf>
    <xf numFmtId="49" fontId="16" fillId="0" borderId="11" xfId="0" applyNumberFormat="1" applyFont="1" applyBorder="1" applyAlignment="1" applyProtection="1">
      <alignment horizontal="left" vertical="top"/>
      <protection hidden="1"/>
    </xf>
    <xf numFmtId="0" fontId="5" fillId="0" borderId="11"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16" fillId="0" borderId="11" xfId="0" applyFont="1" applyBorder="1" applyAlignment="1" applyProtection="1">
      <alignment horizontal="left" vertical="center" wrapText="1"/>
      <protection hidden="1"/>
    </xf>
    <xf numFmtId="49" fontId="7" fillId="6" borderId="61" xfId="0" applyNumberFormat="1" applyFont="1" applyFill="1" applyBorder="1" applyAlignment="1" applyProtection="1">
      <alignment horizontal="left" vertical="top"/>
      <protection hidden="1"/>
    </xf>
    <xf numFmtId="0" fontId="7" fillId="6" borderId="61" xfId="0" applyFont="1" applyFill="1" applyBorder="1" applyAlignment="1" applyProtection="1">
      <alignment vertical="top" wrapText="1"/>
      <protection hidden="1"/>
    </xf>
    <xf numFmtId="0" fontId="7" fillId="6" borderId="61" xfId="0" applyFont="1" applyFill="1" applyBorder="1" applyAlignment="1" applyProtection="1">
      <alignment horizontal="center" vertical="center" wrapText="1"/>
      <protection hidden="1"/>
    </xf>
    <xf numFmtId="0" fontId="18" fillId="6" borderId="61" xfId="0" applyFont="1" applyFill="1" applyBorder="1" applyAlignment="1" applyProtection="1">
      <alignment horizontal="center" vertical="center" wrapText="1"/>
      <protection hidden="1"/>
    </xf>
    <xf numFmtId="0" fontId="7" fillId="6" borderId="61" xfId="0" applyFont="1" applyFill="1" applyBorder="1" applyAlignment="1" applyProtection="1">
      <alignment horizontal="left" vertical="center" wrapText="1"/>
      <protection hidden="1"/>
    </xf>
    <xf numFmtId="0" fontId="6" fillId="6" borderId="61" xfId="0" applyFont="1" applyFill="1" applyBorder="1" applyAlignment="1" applyProtection="1">
      <alignment vertical="top" wrapText="1"/>
      <protection hidden="1"/>
    </xf>
    <xf numFmtId="49" fontId="12" fillId="3" borderId="12" xfId="0" applyNumberFormat="1" applyFont="1" applyFill="1" applyBorder="1" applyAlignment="1" applyProtection="1">
      <alignment horizontal="center" vertical="top"/>
      <protection hidden="1"/>
    </xf>
    <xf numFmtId="0" fontId="12" fillId="3" borderId="13" xfId="0" applyFont="1" applyFill="1" applyBorder="1" applyAlignment="1" applyProtection="1">
      <alignment vertical="top" wrapText="1"/>
      <protection hidden="1"/>
    </xf>
    <xf numFmtId="0" fontId="7" fillId="3" borderId="13" xfId="0" applyFont="1" applyFill="1" applyBorder="1" applyAlignment="1" applyProtection="1">
      <alignment horizontal="center" vertical="center" wrapText="1"/>
      <protection hidden="1"/>
    </xf>
    <xf numFmtId="0" fontId="18" fillId="3" borderId="13"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left" vertical="center" wrapText="1"/>
      <protection hidden="1"/>
    </xf>
    <xf numFmtId="0" fontId="6" fillId="3" borderId="14" xfId="0" applyFont="1" applyFill="1" applyBorder="1" applyAlignment="1" applyProtection="1">
      <alignment vertical="top" wrapText="1"/>
      <protection hidden="1"/>
    </xf>
    <xf numFmtId="0" fontId="17" fillId="4" borderId="9" xfId="0" applyFont="1" applyFill="1" applyBorder="1" applyAlignment="1" applyProtection="1">
      <alignment vertical="top" wrapText="1"/>
      <protection hidden="1"/>
    </xf>
    <xf numFmtId="0" fontId="17" fillId="2" borderId="9" xfId="0" applyFont="1" applyFill="1" applyBorder="1" applyAlignment="1" applyProtection="1">
      <alignment vertical="top" wrapText="1"/>
      <protection hidden="1"/>
    </xf>
    <xf numFmtId="0" fontId="14" fillId="4" borderId="9" xfId="0" applyFont="1" applyFill="1" applyBorder="1" applyAlignment="1" applyProtection="1">
      <alignment horizontal="center" vertical="center" wrapText="1"/>
      <protection hidden="1"/>
    </xf>
    <xf numFmtId="0" fontId="17" fillId="4" borderId="9" xfId="0" applyFont="1" applyFill="1" applyBorder="1" applyAlignment="1" applyProtection="1">
      <alignment horizontal="left" vertical="center" wrapText="1"/>
      <protection hidden="1"/>
    </xf>
    <xf numFmtId="0" fontId="5" fillId="5" borderId="11" xfId="0" applyFont="1" applyFill="1" applyBorder="1" applyAlignment="1" applyProtection="1">
      <alignment horizontal="center" vertical="center" wrapText="1"/>
      <protection hidden="1"/>
    </xf>
    <xf numFmtId="0" fontId="5" fillId="0" borderId="47" xfId="0" applyFont="1" applyBorder="1" applyProtection="1">
      <protection hidden="1"/>
    </xf>
    <xf numFmtId="0" fontId="16" fillId="5" borderId="11" xfId="0" applyFont="1" applyFill="1" applyBorder="1" applyAlignment="1" applyProtection="1">
      <alignment vertical="top" wrapText="1"/>
      <protection hidden="1"/>
    </xf>
    <xf numFmtId="0" fontId="7" fillId="6" borderId="61" xfId="0" applyFont="1" applyFill="1" applyBorder="1" applyAlignment="1" applyProtection="1">
      <alignment vertical="top"/>
      <protection hidden="1"/>
    </xf>
    <xf numFmtId="0" fontId="18" fillId="6" borderId="61" xfId="0" applyFont="1" applyFill="1" applyBorder="1" applyAlignment="1" applyProtection="1">
      <alignment horizontal="left" vertical="center" wrapText="1"/>
      <protection hidden="1"/>
    </xf>
    <xf numFmtId="49" fontId="12" fillId="3" borderId="62" xfId="0" applyNumberFormat="1" applyFont="1" applyFill="1" applyBorder="1" applyAlignment="1" applyProtection="1">
      <alignment horizontal="center" vertical="top"/>
      <protection hidden="1"/>
    </xf>
    <xf numFmtId="0" fontId="12" fillId="3" borderId="63" xfId="0" applyFont="1" applyFill="1" applyBorder="1" applyAlignment="1" applyProtection="1">
      <alignment vertical="top" wrapText="1"/>
      <protection hidden="1"/>
    </xf>
    <xf numFmtId="0" fontId="7" fillId="3" borderId="63" xfId="0" applyFont="1" applyFill="1" applyBorder="1" applyAlignment="1" applyProtection="1">
      <alignment horizontal="center" vertical="center" wrapText="1"/>
      <protection hidden="1"/>
    </xf>
    <xf numFmtId="0" fontId="18" fillId="3" borderId="63" xfId="0" applyFont="1" applyFill="1" applyBorder="1" applyAlignment="1" applyProtection="1">
      <alignment horizontal="center" vertical="center" wrapText="1"/>
      <protection hidden="1"/>
    </xf>
    <xf numFmtId="0" fontId="18" fillId="3" borderId="63" xfId="0" applyFont="1" applyFill="1" applyBorder="1" applyAlignment="1" applyProtection="1">
      <alignment horizontal="left" vertical="center" wrapText="1"/>
      <protection hidden="1"/>
    </xf>
    <xf numFmtId="0" fontId="6" fillId="3" borderId="64" xfId="0" applyFont="1" applyFill="1" applyBorder="1" applyAlignment="1" applyProtection="1">
      <alignment vertical="top" wrapText="1"/>
      <protection hidden="1"/>
    </xf>
    <xf numFmtId="0" fontId="8" fillId="3" borderId="33" xfId="0" applyFont="1" applyFill="1" applyBorder="1" applyAlignment="1" applyProtection="1">
      <alignment vertical="top"/>
      <protection hidden="1"/>
    </xf>
    <xf numFmtId="0" fontId="12" fillId="3" borderId="0" xfId="0" applyFont="1" applyFill="1" applyAlignment="1" applyProtection="1">
      <alignment vertical="top"/>
      <protection hidden="1"/>
    </xf>
    <xf numFmtId="0" fontId="17" fillId="2" borderId="9" xfId="0" applyFont="1" applyFill="1" applyBorder="1" applyAlignment="1" applyProtection="1">
      <alignment vertical="top"/>
      <protection hidden="1"/>
    </xf>
    <xf numFmtId="0" fontId="16" fillId="0" borderId="8" xfId="0" applyFont="1" applyBorder="1" applyAlignment="1" applyProtection="1">
      <alignment vertical="top"/>
      <protection hidden="1"/>
    </xf>
    <xf numFmtId="0" fontId="17" fillId="4" borderId="9" xfId="0" applyFont="1" applyFill="1" applyBorder="1" applyAlignment="1" applyProtection="1">
      <alignment vertical="top"/>
      <protection hidden="1"/>
    </xf>
    <xf numFmtId="0" fontId="16" fillId="5" borderId="8" xfId="0" applyFont="1" applyFill="1" applyBorder="1" applyAlignment="1" applyProtection="1">
      <alignment vertical="top"/>
      <protection hidden="1"/>
    </xf>
    <xf numFmtId="0" fontId="5" fillId="0" borderId="8" xfId="0" applyFont="1" applyBorder="1" applyAlignment="1" applyProtection="1">
      <alignment vertical="top"/>
      <protection hidden="1"/>
    </xf>
    <xf numFmtId="0" fontId="16" fillId="0" borderId="11" xfId="0" applyFont="1" applyBorder="1" applyAlignment="1" applyProtection="1">
      <alignment vertical="top"/>
      <protection hidden="1"/>
    </xf>
    <xf numFmtId="0" fontId="12" fillId="3" borderId="13" xfId="0" applyFont="1" applyFill="1" applyBorder="1" applyAlignment="1" applyProtection="1">
      <alignment vertical="top"/>
      <protection hidden="1"/>
    </xf>
    <xf numFmtId="0" fontId="16" fillId="5" borderId="11" xfId="0" applyFont="1" applyFill="1" applyBorder="1" applyAlignment="1" applyProtection="1">
      <alignment vertical="top"/>
      <protection hidden="1"/>
    </xf>
    <xf numFmtId="0" fontId="12" fillId="3" borderId="63" xfId="0" applyFont="1" applyFill="1" applyBorder="1" applyAlignment="1" applyProtection="1">
      <alignment vertical="top"/>
      <protection hidden="1"/>
    </xf>
    <xf numFmtId="0" fontId="12" fillId="3" borderId="13" xfId="0" applyFont="1" applyFill="1" applyBorder="1"/>
    <xf numFmtId="0" fontId="9" fillId="4" borderId="10" xfId="0" applyFont="1" applyFill="1" applyBorder="1"/>
    <xf numFmtId="0" fontId="16" fillId="0" borderId="17" xfId="0" applyFont="1" applyBorder="1" applyAlignment="1" applyProtection="1">
      <alignment horizontal="center"/>
      <protection hidden="1"/>
    </xf>
    <xf numFmtId="0" fontId="16" fillId="4" borderId="19" xfId="0" applyFont="1" applyFill="1" applyBorder="1" applyAlignment="1" applyProtection="1">
      <alignment horizontal="center"/>
      <protection hidden="1"/>
    </xf>
    <xf numFmtId="0" fontId="16" fillId="0" borderId="22" xfId="0" applyFont="1" applyBorder="1" applyAlignment="1" applyProtection="1">
      <alignment horizontal="center"/>
      <protection hidden="1"/>
    </xf>
    <xf numFmtId="0" fontId="4" fillId="0" borderId="1" xfId="0" applyFont="1" applyBorder="1"/>
    <xf numFmtId="49" fontId="4" fillId="0" borderId="1" xfId="0" applyNumberFormat="1" applyFont="1" applyBorder="1" applyAlignment="1">
      <alignment horizontal="left"/>
    </xf>
    <xf numFmtId="0" fontId="5" fillId="0" borderId="54" xfId="0" applyFont="1" applyBorder="1" applyAlignment="1" applyProtection="1">
      <alignment horizontal="center"/>
      <protection locked="0"/>
    </xf>
    <xf numFmtId="0" fontId="21" fillId="0" borderId="0" xfId="2" applyFont="1" applyAlignment="1">
      <alignment horizontal="center"/>
    </xf>
    <xf numFmtId="0" fontId="21" fillId="0" borderId="0" xfId="2" applyFont="1"/>
    <xf numFmtId="0" fontId="22" fillId="0" borderId="0" xfId="0" applyFont="1"/>
    <xf numFmtId="0" fontId="22" fillId="0" borderId="0" xfId="2" applyFont="1" applyAlignment="1">
      <alignment horizontal="center"/>
    </xf>
    <xf numFmtId="0" fontId="22" fillId="0" borderId="0" xfId="2" applyFont="1"/>
    <xf numFmtId="0" fontId="35" fillId="0" borderId="0" xfId="2" applyFont="1" applyAlignment="1">
      <alignment wrapText="1"/>
    </xf>
    <xf numFmtId="0" fontId="35" fillId="0" borderId="0" xfId="2" applyFont="1"/>
    <xf numFmtId="0" fontId="36" fillId="0" borderId="0" xfId="2" applyFont="1"/>
    <xf numFmtId="0" fontId="36" fillId="0" borderId="0" xfId="2" applyFont="1" applyAlignment="1">
      <alignment horizontal="center"/>
    </xf>
    <xf numFmtId="0" fontId="38" fillId="0" borderId="8" xfId="0" applyFont="1" applyBorder="1" applyAlignment="1" applyProtection="1">
      <alignment horizontal="center" vertical="center" wrapText="1"/>
      <protection locked="0" hidden="1"/>
    </xf>
    <xf numFmtId="0" fontId="38" fillId="0" borderId="8" xfId="0" applyFont="1" applyBorder="1" applyAlignment="1" applyProtection="1">
      <alignment horizontal="left" vertical="top" wrapText="1"/>
      <protection locked="0" hidden="1"/>
    </xf>
    <xf numFmtId="0" fontId="37" fillId="0" borderId="8" xfId="0" applyFont="1" applyBorder="1" applyAlignment="1" applyProtection="1">
      <alignment horizontal="center" vertical="center" wrapText="1"/>
      <protection locked="0" hidden="1"/>
    </xf>
    <xf numFmtId="0" fontId="38" fillId="5" borderId="8" xfId="0" applyFont="1" applyFill="1" applyBorder="1" applyAlignment="1" applyProtection="1">
      <alignment horizontal="center" vertical="center" wrapText="1"/>
      <protection locked="0" hidden="1"/>
    </xf>
    <xf numFmtId="0" fontId="16" fillId="0" borderId="8" xfId="0" applyFont="1" applyBorder="1" applyAlignment="1" applyProtection="1">
      <alignment horizontal="left" vertical="top" wrapText="1"/>
      <protection locked="0" hidden="1"/>
    </xf>
    <xf numFmtId="0" fontId="5" fillId="0" borderId="8" xfId="0" applyFont="1" applyBorder="1" applyAlignment="1" applyProtection="1">
      <alignment horizontal="left" vertical="top" wrapText="1"/>
      <protection locked="0" hidden="1"/>
    </xf>
    <xf numFmtId="0" fontId="5" fillId="0" borderId="11" xfId="0" applyFont="1" applyBorder="1" applyAlignment="1" applyProtection="1">
      <alignment horizontal="left" vertical="top" wrapText="1"/>
      <protection locked="0" hidden="1"/>
    </xf>
    <xf numFmtId="0" fontId="16" fillId="0" borderId="9" xfId="0" applyFont="1" applyBorder="1" applyAlignment="1" applyProtection="1">
      <alignment horizontal="left" vertical="top" wrapText="1"/>
      <protection locked="0" hidden="1"/>
    </xf>
    <xf numFmtId="0" fontId="16" fillId="0" borderId="60" xfId="0" applyFont="1" applyBorder="1" applyAlignment="1" applyProtection="1">
      <alignment horizontal="left" vertical="top" wrapText="1"/>
      <protection locked="0" hidden="1"/>
    </xf>
    <xf numFmtId="0" fontId="16" fillId="0" borderId="8" xfId="0" applyFont="1" applyBorder="1" applyAlignment="1" applyProtection="1">
      <alignment vertical="top" wrapText="1"/>
      <protection locked="0" hidden="1"/>
    </xf>
    <xf numFmtId="0" fontId="16" fillId="5" borderId="8" xfId="0" applyFont="1" applyFill="1" applyBorder="1" applyAlignment="1" applyProtection="1">
      <alignment horizontal="left" vertical="top" wrapText="1"/>
      <protection locked="0" hidden="1"/>
    </xf>
    <xf numFmtId="0" fontId="16" fillId="0" borderId="8" xfId="0" quotePrefix="1" applyFont="1" applyBorder="1" applyAlignment="1" applyProtection="1">
      <alignment vertical="top" wrapText="1"/>
      <protection locked="0" hidden="1"/>
    </xf>
    <xf numFmtId="20" fontId="5" fillId="0" borderId="1" xfId="0" applyNumberFormat="1" applyFont="1" applyBorder="1" applyAlignment="1" applyProtection="1">
      <alignment wrapText="1"/>
      <protection hidden="1"/>
    </xf>
    <xf numFmtId="0" fontId="5" fillId="0" borderId="18" xfId="0" applyFont="1" applyBorder="1" applyAlignment="1" applyProtection="1">
      <alignment vertical="center" wrapText="1"/>
      <protection locked="0" hidden="1"/>
    </xf>
    <xf numFmtId="0" fontId="5" fillId="0" borderId="67" xfId="0" applyFont="1" applyBorder="1" applyAlignment="1">
      <alignment horizontal="center"/>
    </xf>
    <xf numFmtId="0" fontId="5" fillId="0" borderId="18" xfId="0" applyFont="1" applyBorder="1" applyAlignment="1">
      <alignment vertical="top" wrapText="1"/>
    </xf>
    <xf numFmtId="0" fontId="5" fillId="0" borderId="60" xfId="0" applyFont="1" applyBorder="1" applyAlignment="1" applyProtection="1">
      <alignment horizontal="left" vertical="top" wrapText="1"/>
      <protection locked="0" hidden="1"/>
    </xf>
    <xf numFmtId="0" fontId="16" fillId="0" borderId="20" xfId="0" applyFont="1" applyBorder="1" applyAlignment="1" applyProtection="1">
      <alignment wrapText="1"/>
      <protection locked="0" hidden="1"/>
    </xf>
    <xf numFmtId="0" fontId="4" fillId="0" borderId="2" xfId="0" applyFont="1" applyBorder="1" applyAlignment="1">
      <alignment horizontal="left" wrapText="1"/>
    </xf>
    <xf numFmtId="0" fontId="11" fillId="0" borderId="6" xfId="0" applyFont="1" applyBorder="1" applyAlignment="1">
      <alignment horizontal="left" wrapText="1"/>
    </xf>
    <xf numFmtId="0" fontId="11" fillId="0" borderId="3" xfId="0" applyFont="1" applyBorder="1" applyAlignment="1">
      <alignment horizontal="left" wrapText="1"/>
    </xf>
    <xf numFmtId="0" fontId="11" fillId="0" borderId="1" xfId="0" applyFont="1" applyBorder="1" applyAlignment="1">
      <alignment wrapText="1"/>
    </xf>
    <xf numFmtId="0" fontId="0" fillId="0" borderId="5" xfId="0" applyBorder="1" applyAlignment="1">
      <alignment wrapText="1"/>
    </xf>
    <xf numFmtId="0" fontId="0" fillId="0" borderId="1" xfId="0"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0" fillId="0" borderId="1" xfId="0" applyBorder="1"/>
    <xf numFmtId="49" fontId="4" fillId="0" borderId="1" xfId="0" applyNumberFormat="1" applyFont="1" applyBorder="1" applyAlignment="1">
      <alignment horizontal="left" wrapText="1"/>
    </xf>
    <xf numFmtId="0" fontId="4" fillId="0" borderId="6" xfId="0" applyFont="1" applyBorder="1" applyAlignment="1">
      <alignment horizontal="left" wrapText="1"/>
    </xf>
    <xf numFmtId="0" fontId="4" fillId="0" borderId="3" xfId="0" applyFont="1" applyBorder="1" applyAlignment="1">
      <alignment horizontal="left" wrapText="1"/>
    </xf>
    <xf numFmtId="49" fontId="4" fillId="0" borderId="2"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3" xfId="0" applyNumberFormat="1" applyFont="1" applyBorder="1" applyAlignment="1">
      <alignment horizontal="left" wrapText="1"/>
    </xf>
    <xf numFmtId="0" fontId="34" fillId="0" borderId="2" xfId="1" applyFont="1" applyBorder="1" applyAlignment="1" applyProtection="1">
      <protection locked="0"/>
    </xf>
    <xf numFmtId="0" fontId="34" fillId="0" borderId="6" xfId="0" applyFont="1" applyBorder="1" applyProtection="1">
      <protection locked="0"/>
    </xf>
    <xf numFmtId="0" fontId="34" fillId="0" borderId="3" xfId="0" applyFont="1" applyBorder="1" applyProtection="1">
      <protection locked="0"/>
    </xf>
    <xf numFmtId="0" fontId="5" fillId="0" borderId="2" xfId="0" applyFont="1"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5" fillId="0" borderId="57" xfId="0" applyFont="1"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59" xfId="0" applyBorder="1" applyAlignment="1" applyProtection="1">
      <alignment vertical="center" wrapText="1"/>
      <protection locked="0"/>
    </xf>
    <xf numFmtId="0" fontId="5" fillId="0" borderId="68" xfId="0" applyFont="1" applyBorder="1" applyProtection="1">
      <protection locked="0"/>
    </xf>
    <xf numFmtId="0" fontId="0" fillId="0" borderId="69" xfId="0" applyBorder="1" applyProtection="1">
      <protection locked="0"/>
    </xf>
    <xf numFmtId="0" fontId="0" fillId="0" borderId="69" xfId="0" applyBorder="1"/>
    <xf numFmtId="0" fontId="0" fillId="0" borderId="70" xfId="0" applyBorder="1"/>
    <xf numFmtId="0" fontId="39" fillId="0" borderId="65" xfId="0" applyFont="1" applyBorder="1" applyAlignment="1" applyProtection="1">
      <alignment horizontal="left" vertical="top" wrapText="1"/>
      <protection hidden="1"/>
    </xf>
    <xf numFmtId="0" fontId="40" fillId="0" borderId="66" xfId="0" applyFont="1" applyBorder="1" applyAlignment="1">
      <alignment vertical="top" wrapText="1"/>
    </xf>
    <xf numFmtId="0" fontId="7" fillId="3" borderId="33"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9" fillId="2" borderId="9" xfId="0" applyFont="1" applyFill="1" applyBorder="1" applyAlignment="1" applyProtection="1">
      <alignment horizontal="left" vertical="top" wrapText="1"/>
      <protection hidden="1"/>
    </xf>
    <xf numFmtId="0" fontId="9" fillId="2" borderId="60" xfId="0" applyFont="1" applyFill="1" applyBorder="1" applyAlignment="1" applyProtection="1">
      <alignment horizontal="left" vertical="top" wrapText="1"/>
      <protection hidden="1"/>
    </xf>
    <xf numFmtId="0" fontId="7" fillId="3" borderId="10"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33" fillId="0" borderId="0" xfId="0" applyFont="1" applyAlignment="1">
      <alignment horizontal="center" vertical="center" wrapText="1"/>
    </xf>
    <xf numFmtId="0" fontId="5" fillId="0" borderId="2" xfId="0" applyFont="1" applyBorder="1" applyAlignment="1" applyProtection="1">
      <alignment wrapText="1"/>
      <protection hidden="1"/>
    </xf>
    <xf numFmtId="0" fontId="5" fillId="0" borderId="6" xfId="0" applyFont="1" applyBorder="1" applyAlignment="1" applyProtection="1">
      <alignment wrapText="1"/>
      <protection hidden="1"/>
    </xf>
    <xf numFmtId="0" fontId="5" fillId="0" borderId="3" xfId="0" applyFont="1" applyBorder="1" applyAlignment="1" applyProtection="1">
      <alignment wrapText="1"/>
      <protection hidden="1"/>
    </xf>
    <xf numFmtId="0" fontId="16" fillId="0" borderId="2" xfId="0" applyFont="1" applyBorder="1" applyAlignment="1" applyProtection="1">
      <alignment wrapText="1"/>
      <protection hidden="1"/>
    </xf>
    <xf numFmtId="0" fontId="16" fillId="0" borderId="6" xfId="0" applyFont="1" applyBorder="1" applyAlignment="1" applyProtection="1">
      <alignment wrapText="1"/>
      <protection hidden="1"/>
    </xf>
    <xf numFmtId="0" fontId="16" fillId="0" borderId="3" xfId="0" applyFont="1" applyBorder="1" applyAlignment="1" applyProtection="1">
      <alignment wrapText="1"/>
      <protection hidden="1"/>
    </xf>
    <xf numFmtId="0" fontId="26" fillId="0" borderId="41" xfId="0" applyFont="1" applyBorder="1" applyAlignment="1" applyProtection="1">
      <alignment horizontal="center"/>
      <protection hidden="1"/>
    </xf>
    <xf numFmtId="0" fontId="0" fillId="0" borderId="42" xfId="0" applyBorder="1" applyAlignment="1" applyProtection="1">
      <alignment horizontal="center"/>
      <protection hidden="1"/>
    </xf>
    <xf numFmtId="0" fontId="19" fillId="0" borderId="27" xfId="0" applyFont="1" applyBorder="1" applyAlignment="1">
      <alignment horizontal="center"/>
    </xf>
    <xf numFmtId="0" fontId="23" fillId="0" borderId="33" xfId="0" applyFont="1" applyBorder="1"/>
    <xf numFmtId="0" fontId="11" fillId="0" borderId="33" xfId="0" applyFont="1" applyBorder="1" applyAlignment="1">
      <alignment horizontal="center"/>
    </xf>
    <xf numFmtId="0" fontId="19" fillId="0" borderId="33" xfId="0" applyFont="1" applyBorder="1" applyAlignment="1">
      <alignment horizontal="center"/>
    </xf>
    <xf numFmtId="0" fontId="0" fillId="0" borderId="28" xfId="0" applyBorder="1" applyAlignment="1">
      <alignment horizontal="center"/>
    </xf>
  </cellXfs>
  <cellStyles count="3">
    <cellStyle name="Hyperlink" xfId="1" builtinId="8"/>
    <cellStyle name="Normal" xfId="0" builtinId="0"/>
    <cellStyle name="Normal 2" xfId="2" xr:uid="{4CB897BA-16C6-4A39-B6A2-BB0928E032EE}"/>
  </cellStyles>
  <dxfs count="17">
    <dxf>
      <fill>
        <patternFill>
          <bgColor rgb="FF33CC33"/>
        </patternFill>
      </fill>
    </dxf>
    <dxf>
      <fill>
        <patternFill>
          <bgColor rgb="FFCCFF99"/>
        </patternFill>
      </fill>
    </dxf>
    <dxf>
      <fill>
        <patternFill>
          <bgColor rgb="FFFFFFCC"/>
        </patternFill>
      </fill>
    </dxf>
    <dxf>
      <fill>
        <patternFill>
          <bgColor theme="9" tint="-0.499984740745262"/>
        </patternFill>
      </fill>
    </dxf>
    <dxf>
      <fill>
        <patternFill>
          <bgColor theme="9" tint="0.39994506668294322"/>
        </patternFill>
      </fill>
    </dxf>
    <dxf>
      <fill>
        <patternFill>
          <bgColor theme="9" tint="0.79998168889431442"/>
        </patternFill>
      </fill>
    </dxf>
    <dxf>
      <fill>
        <patternFill>
          <bgColor rgb="FF33CC33"/>
        </patternFill>
      </fill>
    </dxf>
    <dxf>
      <fill>
        <patternFill>
          <bgColor rgb="FFCCFF99"/>
        </patternFill>
      </fill>
    </dxf>
    <dxf>
      <fill>
        <patternFill>
          <bgColor rgb="FFFFFFCC"/>
        </patternFill>
      </fill>
    </dxf>
    <dxf>
      <fill>
        <patternFill>
          <bgColor theme="0" tint="-0.24994659260841701"/>
        </patternFill>
      </fill>
      <border>
        <left/>
        <right/>
        <top/>
        <bottom/>
      </border>
    </dxf>
    <dxf>
      <fill>
        <patternFill>
          <bgColor rgb="FFFF0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rgb="FF00B050"/>
        </patternFill>
      </fill>
    </dxf>
    <dxf>
      <fill>
        <patternFill>
          <bgColor theme="5" tint="0.39994506668294322"/>
        </patternFill>
      </fill>
    </dxf>
    <dxf>
      <fill>
        <patternFill>
          <bgColor theme="0" tint="-0.14996795556505021"/>
        </patternFill>
      </fill>
    </dxf>
  </dxfs>
  <tableStyles count="0" defaultTableStyle="TableStyleMedium2" defaultPivotStyle="PivotStyleLight16"/>
  <colors>
    <mruColors>
      <color rgb="FF009900"/>
      <color rgb="FFFFFFCC"/>
      <color rgb="FFCCFF99"/>
      <color rgb="FF66FF33"/>
      <color rgb="FF33CC3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055831079115"/>
          <c:y val="7.0555555555555554E-3"/>
          <c:w val="0.77953888337841781"/>
          <c:h val="0.98588888888888904"/>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778F-4AC3-BF75-5C2C1C69E930}"/>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7-4394-4765-8A05-745084D5B390}"/>
              </c:ext>
            </c:extLst>
          </c:dPt>
          <c:dLbls>
            <c:delete val="1"/>
          </c:dLbls>
          <c:val>
            <c:numRef>
              <c:f>'Scoring data'!$S$7:$S$8</c:f>
              <c:numCache>
                <c:formatCode>0%</c:formatCode>
                <c:ptCount val="2"/>
                <c:pt idx="0">
                  <c:v>1</c:v>
                </c:pt>
                <c:pt idx="1">
                  <c:v>0</c:v>
                </c:pt>
              </c:numCache>
            </c:numRef>
          </c:val>
          <c:extLst>
            <c:ext xmlns:c16="http://schemas.microsoft.com/office/drawing/2014/chart" uri="{C3380CC4-5D6E-409C-BE32-E72D297353CC}">
              <c16:uniqueId val="{00000000-4394-4765-8A05-745084D5B390}"/>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BA69-43BB-A370-8F94EC2BC326}"/>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BA69-43BB-A370-8F94EC2BC326}"/>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BA69-43BB-A370-8F94EC2BC32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data'!$T$15:$V$15</c:f>
              <c:strCache>
                <c:ptCount val="3"/>
                <c:pt idx="0">
                  <c:v>Fully Aligned</c:v>
                </c:pt>
                <c:pt idx="1">
                  <c:v>Partially Aligned</c:v>
                </c:pt>
                <c:pt idx="2">
                  <c:v>Not Aligned</c:v>
                </c:pt>
              </c:strCache>
            </c:strRef>
          </c:cat>
          <c:val>
            <c:numRef>
              <c:f>'Scoring data'!$T$16:$V$16</c:f>
              <c:numCache>
                <c:formatCode>0%</c:formatCode>
                <c:ptCount val="3"/>
                <c:pt idx="0">
                  <c:v>0.87755102040816324</c:v>
                </c:pt>
                <c:pt idx="1">
                  <c:v>0.12244897959183673</c:v>
                </c:pt>
                <c:pt idx="2">
                  <c:v>0</c:v>
                </c:pt>
              </c:numCache>
            </c:numRef>
          </c:val>
          <c:extLst>
            <c:ext xmlns:c16="http://schemas.microsoft.com/office/drawing/2014/chart" uri="{C3380CC4-5D6E-409C-BE32-E72D297353CC}">
              <c16:uniqueId val="{00000006-BA69-43BB-A370-8F94EC2BC32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496D-44CB-92E4-FFB799F86BEB}"/>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496D-44CB-92E4-FFB799F86BEB}"/>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496D-44CB-92E4-FFB799F86BE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data'!$T$24:$V$24</c:f>
              <c:strCache>
                <c:ptCount val="3"/>
                <c:pt idx="0">
                  <c:v>Fully Aligned</c:v>
                </c:pt>
                <c:pt idx="1">
                  <c:v>Partially Aligned</c:v>
                </c:pt>
                <c:pt idx="2">
                  <c:v>Not Aligned</c:v>
                </c:pt>
              </c:strCache>
            </c:strRef>
          </c:cat>
          <c:val>
            <c:numRef>
              <c:f>'Scoring data'!$T$25:$V$25</c:f>
              <c:numCache>
                <c:formatCode>0%</c:formatCode>
                <c:ptCount val="3"/>
                <c:pt idx="0">
                  <c:v>1</c:v>
                </c:pt>
                <c:pt idx="1">
                  <c:v>0</c:v>
                </c:pt>
                <c:pt idx="2">
                  <c:v>0</c:v>
                </c:pt>
              </c:numCache>
            </c:numRef>
          </c:val>
          <c:extLst>
            <c:ext xmlns:c16="http://schemas.microsoft.com/office/drawing/2014/chart" uri="{C3380CC4-5D6E-409C-BE32-E72D297353CC}">
              <c16:uniqueId val="{00000006-496D-44CB-92E4-FFB799F86BE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1D54-45B1-891F-62268B5FD250}"/>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1D54-45B1-891F-62268B5FD250}"/>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1D54-45B1-891F-62268B5FD250}"/>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data'!$T$33:$V$33</c:f>
              <c:strCache>
                <c:ptCount val="3"/>
                <c:pt idx="0">
                  <c:v>Fully Aligned</c:v>
                </c:pt>
                <c:pt idx="1">
                  <c:v>Partially Aligned</c:v>
                </c:pt>
                <c:pt idx="2">
                  <c:v>Not Aligned</c:v>
                </c:pt>
              </c:strCache>
            </c:strRef>
          </c:cat>
          <c:val>
            <c:numRef>
              <c:f>'Scoring data'!$T$34:$V$34</c:f>
              <c:numCache>
                <c:formatCode>0%</c:formatCode>
                <c:ptCount val="3"/>
                <c:pt idx="0">
                  <c:v>0.7142857142857143</c:v>
                </c:pt>
                <c:pt idx="1">
                  <c:v>0.2857142857142857</c:v>
                </c:pt>
                <c:pt idx="2">
                  <c:v>0</c:v>
                </c:pt>
              </c:numCache>
            </c:numRef>
          </c:val>
          <c:extLst>
            <c:ext xmlns:c16="http://schemas.microsoft.com/office/drawing/2014/chart" uri="{C3380CC4-5D6E-409C-BE32-E72D297353CC}">
              <c16:uniqueId val="{00000006-1D54-45B1-891F-62268B5FD25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D433-432C-BF66-CDA48F9D8766}"/>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D433-432C-BF66-CDA48F9D8766}"/>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D433-432C-BF66-CDA48F9D8766}"/>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data'!$T$42:$V$42</c:f>
              <c:strCache>
                <c:ptCount val="3"/>
                <c:pt idx="0">
                  <c:v>Fully Aligned</c:v>
                </c:pt>
                <c:pt idx="1">
                  <c:v>Partially Aligned</c:v>
                </c:pt>
                <c:pt idx="2">
                  <c:v>Not Aligned</c:v>
                </c:pt>
              </c:strCache>
            </c:strRef>
          </c:cat>
          <c:val>
            <c:numRef>
              <c:f>'Scoring data'!$T$43:$V$43</c:f>
              <c:numCache>
                <c:formatCode>0%</c:formatCode>
                <c:ptCount val="3"/>
                <c:pt idx="0">
                  <c:v>0.55555555555555558</c:v>
                </c:pt>
                <c:pt idx="1">
                  <c:v>0.44444444444444442</c:v>
                </c:pt>
                <c:pt idx="2">
                  <c:v>0</c:v>
                </c:pt>
              </c:numCache>
            </c:numRef>
          </c:val>
          <c:extLst>
            <c:ext xmlns:c16="http://schemas.microsoft.com/office/drawing/2014/chart" uri="{C3380CC4-5D6E-409C-BE32-E72D297353CC}">
              <c16:uniqueId val="{00000006-D433-432C-BF66-CDA48F9D876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BBEF-45BB-8397-FEE01D86AF3D}"/>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BBEF-45BB-8397-FEE01D86AF3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BBEF-45BB-8397-FEE01D86AF3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data'!$T$51:$V$51</c:f>
              <c:strCache>
                <c:ptCount val="3"/>
                <c:pt idx="0">
                  <c:v>Fully Aligned</c:v>
                </c:pt>
                <c:pt idx="1">
                  <c:v>Partially Aligned</c:v>
                </c:pt>
                <c:pt idx="2">
                  <c:v>Not Aligned</c:v>
                </c:pt>
              </c:strCache>
            </c:strRef>
          </c:cat>
          <c:val>
            <c:numRef>
              <c:f>'Scoring data'!$T$52:$V$52</c:f>
              <c:numCache>
                <c:formatCode>0%</c:formatCode>
                <c:ptCount val="3"/>
                <c:pt idx="0">
                  <c:v>1</c:v>
                </c:pt>
                <c:pt idx="1">
                  <c:v>0</c:v>
                </c:pt>
                <c:pt idx="2">
                  <c:v>0</c:v>
                </c:pt>
              </c:numCache>
            </c:numRef>
          </c:val>
          <c:extLst>
            <c:ext xmlns:c16="http://schemas.microsoft.com/office/drawing/2014/chart" uri="{C3380CC4-5D6E-409C-BE32-E72D297353CC}">
              <c16:uniqueId val="{00000006-BBEF-45BB-8397-FEE01D86AF3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C765-40B6-AE15-A1C719F2FD32}"/>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C765-40B6-AE15-A1C719F2FD32}"/>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C765-40B6-AE15-A1C719F2FD3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data'!$T$60:$V$60</c:f>
              <c:strCache>
                <c:ptCount val="3"/>
                <c:pt idx="0">
                  <c:v>Fully Aligned</c:v>
                </c:pt>
                <c:pt idx="1">
                  <c:v>Partially Aligned</c:v>
                </c:pt>
                <c:pt idx="2">
                  <c:v>Not Aligned</c:v>
                </c:pt>
              </c:strCache>
            </c:strRef>
          </c:cat>
          <c:val>
            <c:numRef>
              <c:f>'Scoring data'!$T$61:$V$61</c:f>
              <c:numCache>
                <c:formatCode>0%</c:formatCode>
                <c:ptCount val="3"/>
                <c:pt idx="0">
                  <c:v>1</c:v>
                </c:pt>
                <c:pt idx="1">
                  <c:v>0</c:v>
                </c:pt>
                <c:pt idx="2">
                  <c:v>0</c:v>
                </c:pt>
              </c:numCache>
            </c:numRef>
          </c:val>
          <c:extLst>
            <c:ext xmlns:c16="http://schemas.microsoft.com/office/drawing/2014/chart" uri="{C3380CC4-5D6E-409C-BE32-E72D297353CC}">
              <c16:uniqueId val="{00000006-C765-40B6-AE15-A1C719F2FD3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1-5155-44CC-80D7-B5FDCAB7183D}"/>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5155-44CC-80D7-B5FDCAB7183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5155-44CC-80D7-B5FDCAB7183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data'!$T$69:$V$69</c:f>
              <c:strCache>
                <c:ptCount val="3"/>
                <c:pt idx="0">
                  <c:v>Fully Aligned</c:v>
                </c:pt>
                <c:pt idx="1">
                  <c:v>Partially Aligned</c:v>
                </c:pt>
                <c:pt idx="2">
                  <c:v>Not Aligned</c:v>
                </c:pt>
              </c:strCache>
            </c:strRef>
          </c:cat>
          <c:val>
            <c:numRef>
              <c:f>'Scoring data'!$T$70:$V$70</c:f>
              <c:numCache>
                <c:formatCode>0%</c:formatCode>
                <c:ptCount val="3"/>
                <c:pt idx="0">
                  <c:v>1</c:v>
                </c:pt>
                <c:pt idx="1">
                  <c:v>0</c:v>
                </c:pt>
                <c:pt idx="2">
                  <c:v>0</c:v>
                </c:pt>
              </c:numCache>
            </c:numRef>
          </c:val>
          <c:extLst>
            <c:ext xmlns:c16="http://schemas.microsoft.com/office/drawing/2014/chart" uri="{C3380CC4-5D6E-409C-BE32-E72D297353CC}">
              <c16:uniqueId val="{00000006-5155-44CC-80D7-B5FDCAB7183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rgbClr val="009900"/>
              </a:solidFill>
              <a:ln w="19050">
                <a:solidFill>
                  <a:schemeClr val="lt1"/>
                </a:solidFill>
              </a:ln>
              <a:effectLst/>
            </c:spPr>
            <c:extLst>
              <c:ext xmlns:c16="http://schemas.microsoft.com/office/drawing/2014/chart" uri="{C3380CC4-5D6E-409C-BE32-E72D297353CC}">
                <c16:uniqueId val="{00000001-4862-4521-A1B0-41B9C112793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862-4521-A1B0-41B9C112793C}"/>
              </c:ext>
            </c:extLst>
          </c:dPt>
          <c:dLbls>
            <c:delete val="1"/>
          </c:dLbls>
          <c:val>
            <c:numRef>
              <c:f>'Scoring data'!$S$79:$S$80</c:f>
              <c:numCache>
                <c:formatCode>0%</c:formatCode>
                <c:ptCount val="2"/>
                <c:pt idx="0">
                  <c:v>0.80555555555555558</c:v>
                </c:pt>
                <c:pt idx="1">
                  <c:v>0.19444444444444442</c:v>
                </c:pt>
              </c:numCache>
            </c:numRef>
          </c:val>
          <c:extLst>
            <c:ext xmlns:c16="http://schemas.microsoft.com/office/drawing/2014/chart" uri="{C3380CC4-5D6E-409C-BE32-E72D297353CC}">
              <c16:uniqueId val="{00000004-4862-4521-A1B0-41B9C112793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65471108175812"/>
          <c:y val="0.11263153917683724"/>
          <c:w val="0.3917083579740111"/>
          <c:h val="0.76757525808774563"/>
        </c:manualLayout>
      </c:layout>
      <c:doughnutChart>
        <c:varyColors val="1"/>
        <c:ser>
          <c:idx val="0"/>
          <c:order val="0"/>
          <c:spPr>
            <a:ln w="25400">
              <a:solidFill>
                <a:schemeClr val="bg1"/>
              </a:solidFill>
            </a:ln>
          </c:spPr>
          <c:explosion val="1"/>
          <c:dPt>
            <c:idx val="0"/>
            <c:bubble3D val="0"/>
            <c:spPr>
              <a:solidFill>
                <a:srgbClr val="33CC33"/>
              </a:solidFill>
              <a:ln w="25400">
                <a:solidFill>
                  <a:schemeClr val="bg1"/>
                </a:solidFill>
              </a:ln>
              <a:effectLst/>
            </c:spPr>
            <c:extLst>
              <c:ext xmlns:c16="http://schemas.microsoft.com/office/drawing/2014/chart" uri="{C3380CC4-5D6E-409C-BE32-E72D297353CC}">
                <c16:uniqueId val="{00000001-7CD4-4A55-AF58-1843E906DA08}"/>
              </c:ext>
            </c:extLst>
          </c:dPt>
          <c:dPt>
            <c:idx val="1"/>
            <c:bubble3D val="0"/>
            <c:spPr>
              <a:solidFill>
                <a:srgbClr val="CCFF99"/>
              </a:solidFill>
              <a:ln w="25400">
                <a:solidFill>
                  <a:schemeClr val="bg1"/>
                </a:solidFill>
              </a:ln>
              <a:effectLst/>
            </c:spPr>
            <c:extLst>
              <c:ext xmlns:c16="http://schemas.microsoft.com/office/drawing/2014/chart" uri="{C3380CC4-5D6E-409C-BE32-E72D297353CC}">
                <c16:uniqueId val="{00000003-7CD4-4A55-AF58-1843E906DA08}"/>
              </c:ext>
            </c:extLst>
          </c:dPt>
          <c:dPt>
            <c:idx val="2"/>
            <c:bubble3D val="0"/>
            <c:spPr>
              <a:solidFill>
                <a:srgbClr val="FFFFCC"/>
              </a:solidFill>
              <a:ln w="25400">
                <a:solidFill>
                  <a:schemeClr val="bg1"/>
                </a:solidFill>
              </a:ln>
              <a:effectLst/>
            </c:spPr>
            <c:extLst>
              <c:ext xmlns:c16="http://schemas.microsoft.com/office/drawing/2014/chart" uri="{C3380CC4-5D6E-409C-BE32-E72D297353CC}">
                <c16:uniqueId val="{00000005-7CD4-4A55-AF58-1843E906DA0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data'!$T$78:$V$78</c:f>
              <c:strCache>
                <c:ptCount val="3"/>
                <c:pt idx="0">
                  <c:v>Fully addressed</c:v>
                </c:pt>
                <c:pt idx="1">
                  <c:v>Improvement opportunity</c:v>
                </c:pt>
                <c:pt idx="2">
                  <c:v>Not addressed</c:v>
                </c:pt>
              </c:strCache>
            </c:strRef>
          </c:cat>
          <c:val>
            <c:numRef>
              <c:f>'Scoring data'!$T$79:$V$79</c:f>
              <c:numCache>
                <c:formatCode>0%</c:formatCode>
                <c:ptCount val="3"/>
                <c:pt idx="0">
                  <c:v>0.61111111111111116</c:v>
                </c:pt>
                <c:pt idx="1">
                  <c:v>0.3888888888888889</c:v>
                </c:pt>
                <c:pt idx="2">
                  <c:v>0</c:v>
                </c:pt>
              </c:numCache>
            </c:numRef>
          </c:val>
          <c:extLst>
            <c:ext xmlns:c16="http://schemas.microsoft.com/office/drawing/2014/chart" uri="{C3380CC4-5D6E-409C-BE32-E72D297353CC}">
              <c16:uniqueId val="{00000006-7CD4-4A55-AF58-1843E906DA0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061094492143041"/>
          <c:y val="0.21786400846768031"/>
          <c:w val="0.33430514727571226"/>
          <c:h val="0.64131287390791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data'!$T$9:$T$10</c:f>
              <c:numCache>
                <c:formatCode>0%</c:formatCode>
                <c:ptCount val="2"/>
                <c:pt idx="0">
                  <c:v>1</c:v>
                </c:pt>
                <c:pt idx="1">
                  <c:v>1</c:v>
                </c:pt>
              </c:numCache>
            </c:numRef>
          </c:val>
          <c:extLst>
            <c:ext xmlns:c16="http://schemas.microsoft.com/office/drawing/2014/chart" uri="{C3380CC4-5D6E-409C-BE32-E72D297353CC}">
              <c16:uniqueId val="{00000000-D1F0-4998-A73F-DB5D44689087}"/>
            </c:ext>
          </c:extLst>
        </c:ser>
        <c:ser>
          <c:idx val="1"/>
          <c:order val="1"/>
          <c:tx>
            <c:strRef>
              <c:f>'Scoring data'!$U$6</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data'!$U$9:$U$10</c:f>
              <c:numCache>
                <c:formatCode>0%</c:formatCode>
                <c:ptCount val="2"/>
                <c:pt idx="0">
                  <c:v>0</c:v>
                </c:pt>
                <c:pt idx="1">
                  <c:v>0</c:v>
                </c:pt>
              </c:numCache>
            </c:numRef>
          </c:val>
          <c:extLst>
            <c:ext xmlns:c16="http://schemas.microsoft.com/office/drawing/2014/chart" uri="{C3380CC4-5D6E-409C-BE32-E72D297353CC}">
              <c16:uniqueId val="{00000001-D1F0-4998-A73F-DB5D44689087}"/>
            </c:ext>
          </c:extLst>
        </c:ser>
        <c:ser>
          <c:idx val="2"/>
          <c:order val="2"/>
          <c:tx>
            <c:strRef>
              <c:f>'Scoring data'!$V$6</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data'!$R$9:$R$10</c:f>
              <c:strCache>
                <c:ptCount val="2"/>
                <c:pt idx="0">
                  <c:v>Standards</c:v>
                </c:pt>
                <c:pt idx="1">
                  <c:v>Implementation</c:v>
                </c:pt>
              </c:strCache>
            </c:strRef>
          </c:cat>
          <c:val>
            <c:numRef>
              <c:f>'Scoring data'!$V$9:$V$10</c:f>
              <c:numCache>
                <c:formatCode>0%</c:formatCode>
                <c:ptCount val="2"/>
                <c:pt idx="0">
                  <c:v>0</c:v>
                </c:pt>
                <c:pt idx="1">
                  <c:v>0</c:v>
                </c:pt>
              </c:numCache>
            </c:numRef>
          </c:val>
          <c:extLst>
            <c:ext xmlns:c16="http://schemas.microsoft.com/office/drawing/2014/chart" uri="{C3380CC4-5D6E-409C-BE32-E72D297353CC}">
              <c16:uniqueId val="{00000003-D1F0-4998-A73F-DB5D44689087}"/>
            </c:ext>
          </c:extLst>
        </c:ser>
        <c:dLbls>
          <c:showLegendKey val="0"/>
          <c:showVal val="0"/>
          <c:showCatName val="0"/>
          <c:showSerName val="0"/>
          <c:showPercent val="0"/>
          <c:showBubbleSize val="0"/>
        </c:dLbls>
        <c:gapWidth val="70"/>
        <c:overlap val="100"/>
        <c:axId val="128631552"/>
        <c:axId val="128633088"/>
      </c:barChart>
      <c:catAx>
        <c:axId val="12863155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33088"/>
        <c:crosses val="autoZero"/>
        <c:auto val="1"/>
        <c:lblAlgn val="ctr"/>
        <c:lblOffset val="100"/>
        <c:noMultiLvlLbl val="0"/>
      </c:catAx>
      <c:valAx>
        <c:axId val="12863308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28631552"/>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25400">
              <a:solidFill>
                <a:schemeClr val="bg1"/>
              </a:solidFill>
            </a:ln>
          </c:spPr>
          <c:dPt>
            <c:idx val="0"/>
            <c:bubble3D val="0"/>
            <c:spPr>
              <a:solidFill>
                <a:schemeClr val="accent6">
                  <a:lumMod val="75000"/>
                </a:schemeClr>
              </a:solidFill>
              <a:ln w="25400">
                <a:solidFill>
                  <a:schemeClr val="bg1"/>
                </a:solidFill>
              </a:ln>
              <a:effectLst/>
            </c:spPr>
            <c:extLst>
              <c:ext xmlns:c16="http://schemas.microsoft.com/office/drawing/2014/chart" uri="{C3380CC4-5D6E-409C-BE32-E72D297353CC}">
                <c16:uniqueId val="{00000005-F95C-4FEE-8AE0-646945CC0EC3}"/>
              </c:ext>
            </c:extLst>
          </c:dPt>
          <c:dPt>
            <c:idx val="1"/>
            <c:bubble3D val="0"/>
            <c:spPr>
              <a:solidFill>
                <a:schemeClr val="accent6">
                  <a:lumMod val="60000"/>
                  <a:lumOff val="40000"/>
                </a:schemeClr>
              </a:solidFill>
              <a:ln w="25400">
                <a:solidFill>
                  <a:schemeClr val="bg1"/>
                </a:solidFill>
              </a:ln>
              <a:effectLst/>
            </c:spPr>
            <c:extLst>
              <c:ext xmlns:c16="http://schemas.microsoft.com/office/drawing/2014/chart" uri="{C3380CC4-5D6E-409C-BE32-E72D297353CC}">
                <c16:uniqueId val="{00000003-ADA0-4570-84C5-C95CB346A47D}"/>
              </c:ext>
            </c:extLst>
          </c:dPt>
          <c:dPt>
            <c:idx val="2"/>
            <c:bubble3D val="0"/>
            <c:spPr>
              <a:solidFill>
                <a:schemeClr val="accent6">
                  <a:lumMod val="20000"/>
                  <a:lumOff val="80000"/>
                </a:schemeClr>
              </a:solidFill>
              <a:ln w="25400">
                <a:solidFill>
                  <a:schemeClr val="bg1"/>
                </a:solidFill>
              </a:ln>
              <a:effectLst/>
            </c:spPr>
            <c:extLst>
              <c:ext xmlns:c16="http://schemas.microsoft.com/office/drawing/2014/chart" uri="{C3380CC4-5D6E-409C-BE32-E72D297353CC}">
                <c16:uniqueId val="{00000005-ADA0-4570-84C5-C95CB346A47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'Scoring data'!$T$6:$V$6</c:f>
              <c:strCache>
                <c:ptCount val="3"/>
                <c:pt idx="0">
                  <c:v>Fully Aligned</c:v>
                </c:pt>
                <c:pt idx="1">
                  <c:v>Partially Aligned</c:v>
                </c:pt>
                <c:pt idx="2">
                  <c:v>Not Aligned</c:v>
                </c:pt>
              </c:strCache>
            </c:strRef>
          </c:cat>
          <c:val>
            <c:numRef>
              <c:f>'Scoring data'!$T$7:$V$7</c:f>
              <c:numCache>
                <c:formatCode>0%</c:formatCode>
                <c:ptCount val="3"/>
                <c:pt idx="0">
                  <c:v>1</c:v>
                </c:pt>
                <c:pt idx="1">
                  <c:v>0</c:v>
                </c:pt>
                <c:pt idx="2">
                  <c:v>0</c:v>
                </c:pt>
              </c:numCache>
            </c:numRef>
          </c:val>
          <c:extLst>
            <c:ext xmlns:c16="http://schemas.microsoft.com/office/drawing/2014/chart" uri="{C3380CC4-5D6E-409C-BE32-E72D297353CC}">
              <c16:uniqueId val="{00000000-F95C-4FEE-8AE0-646945CC0EC3}"/>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3169266047282524"/>
          <c:y val="0.31812718722659672"/>
          <c:w val="0.30872214083669924"/>
          <c:h val="0.41930118110236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data'!$T$15</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data'!$T$18:$T$19</c:f>
              <c:numCache>
                <c:formatCode>0%</c:formatCode>
                <c:ptCount val="2"/>
                <c:pt idx="0">
                  <c:v>1</c:v>
                </c:pt>
                <c:pt idx="1">
                  <c:v>0.87755102040816324</c:v>
                </c:pt>
              </c:numCache>
            </c:numRef>
          </c:val>
          <c:extLst>
            <c:ext xmlns:c16="http://schemas.microsoft.com/office/drawing/2014/chart" uri="{C3380CC4-5D6E-409C-BE32-E72D297353CC}">
              <c16:uniqueId val="{00000000-52EB-435A-88FA-BDD9A599F60C}"/>
            </c:ext>
          </c:extLst>
        </c:ser>
        <c:ser>
          <c:idx val="1"/>
          <c:order val="1"/>
          <c:tx>
            <c:strRef>
              <c:f>'Scoring data'!$U$15</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data'!$U$18:$U$19</c:f>
              <c:numCache>
                <c:formatCode>0%</c:formatCode>
                <c:ptCount val="2"/>
                <c:pt idx="0">
                  <c:v>0</c:v>
                </c:pt>
                <c:pt idx="1">
                  <c:v>0.12244897959183673</c:v>
                </c:pt>
              </c:numCache>
            </c:numRef>
          </c:val>
          <c:extLst>
            <c:ext xmlns:c16="http://schemas.microsoft.com/office/drawing/2014/chart" uri="{C3380CC4-5D6E-409C-BE32-E72D297353CC}">
              <c16:uniqueId val="{00000001-52EB-435A-88FA-BDD9A599F60C}"/>
            </c:ext>
          </c:extLst>
        </c:ser>
        <c:ser>
          <c:idx val="2"/>
          <c:order val="2"/>
          <c:tx>
            <c:strRef>
              <c:f>'Scoring data'!$V$15</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data'!$R$18:$R$19</c:f>
              <c:strCache>
                <c:ptCount val="2"/>
                <c:pt idx="0">
                  <c:v>Standards</c:v>
                </c:pt>
                <c:pt idx="1">
                  <c:v>Implementation</c:v>
                </c:pt>
              </c:strCache>
            </c:strRef>
          </c:cat>
          <c:val>
            <c:numRef>
              <c:f>'Scoring data'!$V$18:$V$19</c:f>
              <c:numCache>
                <c:formatCode>0%</c:formatCode>
                <c:ptCount val="2"/>
                <c:pt idx="0">
                  <c:v>0</c:v>
                </c:pt>
                <c:pt idx="1">
                  <c:v>0</c:v>
                </c:pt>
              </c:numCache>
            </c:numRef>
          </c:val>
          <c:extLst>
            <c:ext xmlns:c16="http://schemas.microsoft.com/office/drawing/2014/chart" uri="{C3380CC4-5D6E-409C-BE32-E72D297353CC}">
              <c16:uniqueId val="{00000002-52EB-435A-88FA-BDD9A599F60C}"/>
            </c:ext>
          </c:extLst>
        </c:ser>
        <c:dLbls>
          <c:showLegendKey val="0"/>
          <c:showVal val="0"/>
          <c:showCatName val="0"/>
          <c:showSerName val="0"/>
          <c:showPercent val="0"/>
          <c:showBubbleSize val="0"/>
        </c:dLbls>
        <c:gapWidth val="70"/>
        <c:overlap val="100"/>
        <c:axId val="128682240"/>
        <c:axId val="128692224"/>
      </c:barChart>
      <c:catAx>
        <c:axId val="12868224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92224"/>
        <c:crosses val="autoZero"/>
        <c:auto val="1"/>
        <c:lblAlgn val="ctr"/>
        <c:lblOffset val="100"/>
        <c:noMultiLvlLbl val="0"/>
      </c:catAx>
      <c:valAx>
        <c:axId val="128692224"/>
        <c:scaling>
          <c:orientation val="minMax"/>
          <c:min val="0"/>
        </c:scaling>
        <c:delete val="1"/>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28682240"/>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data'!$T$24</c:f>
              <c:strCache>
                <c:ptCount val="1"/>
                <c:pt idx="0">
                  <c:v>Fully Aligned</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data'!$T$27:$T$28</c:f>
              <c:numCache>
                <c:formatCode>0%</c:formatCode>
                <c:ptCount val="2"/>
                <c:pt idx="0">
                  <c:v>1</c:v>
                </c:pt>
                <c:pt idx="1">
                  <c:v>1</c:v>
                </c:pt>
              </c:numCache>
            </c:numRef>
          </c:val>
          <c:extLst>
            <c:ext xmlns:c16="http://schemas.microsoft.com/office/drawing/2014/chart" uri="{C3380CC4-5D6E-409C-BE32-E72D297353CC}">
              <c16:uniqueId val="{00000000-8E54-4FFA-91E1-617426020103}"/>
            </c:ext>
          </c:extLst>
        </c:ser>
        <c:ser>
          <c:idx val="1"/>
          <c:order val="1"/>
          <c:tx>
            <c:strRef>
              <c:f>'Scoring data'!$U$24</c:f>
              <c:strCache>
                <c:ptCount val="1"/>
                <c:pt idx="0">
                  <c:v>Partially Aligned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data'!$U$27:$U$28</c:f>
              <c:numCache>
                <c:formatCode>0%</c:formatCode>
                <c:ptCount val="2"/>
                <c:pt idx="0">
                  <c:v>0</c:v>
                </c:pt>
                <c:pt idx="1">
                  <c:v>0</c:v>
                </c:pt>
              </c:numCache>
            </c:numRef>
          </c:val>
          <c:extLst>
            <c:ext xmlns:c16="http://schemas.microsoft.com/office/drawing/2014/chart" uri="{C3380CC4-5D6E-409C-BE32-E72D297353CC}">
              <c16:uniqueId val="{00000001-8E54-4FFA-91E1-617426020103}"/>
            </c:ext>
          </c:extLst>
        </c:ser>
        <c:ser>
          <c:idx val="2"/>
          <c:order val="2"/>
          <c:tx>
            <c:strRef>
              <c:f>'Scoring data'!$V$24</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data'!$R$27:$R$28</c:f>
              <c:strCache>
                <c:ptCount val="2"/>
                <c:pt idx="0">
                  <c:v>Standards</c:v>
                </c:pt>
                <c:pt idx="1">
                  <c:v>Implementation</c:v>
                </c:pt>
              </c:strCache>
            </c:strRef>
          </c:cat>
          <c:val>
            <c:numRef>
              <c:f>'Scoring data'!$V$27:$V$28</c:f>
              <c:numCache>
                <c:formatCode>0%</c:formatCode>
                <c:ptCount val="2"/>
                <c:pt idx="0">
                  <c:v>0</c:v>
                </c:pt>
                <c:pt idx="1">
                  <c:v>0</c:v>
                </c:pt>
              </c:numCache>
            </c:numRef>
          </c:val>
          <c:extLst>
            <c:ext xmlns:c16="http://schemas.microsoft.com/office/drawing/2014/chart" uri="{C3380CC4-5D6E-409C-BE32-E72D297353CC}">
              <c16:uniqueId val="{00000002-8E54-4FFA-91E1-617426020103}"/>
            </c:ext>
          </c:extLst>
        </c:ser>
        <c:dLbls>
          <c:showLegendKey val="0"/>
          <c:showVal val="0"/>
          <c:showCatName val="0"/>
          <c:showSerName val="0"/>
          <c:showPercent val="0"/>
          <c:showBubbleSize val="0"/>
        </c:dLbls>
        <c:gapWidth val="70"/>
        <c:overlap val="100"/>
        <c:axId val="132222336"/>
        <c:axId val="132236416"/>
      </c:barChart>
      <c:catAx>
        <c:axId val="13222233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236416"/>
        <c:crosses val="autoZero"/>
        <c:auto val="1"/>
        <c:lblAlgn val="ctr"/>
        <c:lblOffset val="100"/>
        <c:noMultiLvlLbl val="0"/>
      </c:catAx>
      <c:valAx>
        <c:axId val="132236416"/>
        <c:scaling>
          <c:orientation val="minMax"/>
          <c:min val="0"/>
        </c:scaling>
        <c:delete val="1"/>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3222233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data'!$T$33</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data'!$T$36:$T$37</c:f>
              <c:numCache>
                <c:formatCode>0%</c:formatCode>
                <c:ptCount val="2"/>
                <c:pt idx="0">
                  <c:v>1</c:v>
                </c:pt>
                <c:pt idx="1">
                  <c:v>0.7142857142857143</c:v>
                </c:pt>
              </c:numCache>
            </c:numRef>
          </c:val>
          <c:extLst>
            <c:ext xmlns:c16="http://schemas.microsoft.com/office/drawing/2014/chart" uri="{C3380CC4-5D6E-409C-BE32-E72D297353CC}">
              <c16:uniqueId val="{00000000-FFB5-40F1-83FC-48C7D086937A}"/>
            </c:ext>
          </c:extLst>
        </c:ser>
        <c:ser>
          <c:idx val="1"/>
          <c:order val="1"/>
          <c:tx>
            <c:strRef>
              <c:f>'Scoring data'!$U$33</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data'!$U$36:$U$37</c:f>
              <c:numCache>
                <c:formatCode>0%</c:formatCode>
                <c:ptCount val="2"/>
                <c:pt idx="0">
                  <c:v>0</c:v>
                </c:pt>
                <c:pt idx="1">
                  <c:v>0.2857142857142857</c:v>
                </c:pt>
              </c:numCache>
            </c:numRef>
          </c:val>
          <c:extLst>
            <c:ext xmlns:c16="http://schemas.microsoft.com/office/drawing/2014/chart" uri="{C3380CC4-5D6E-409C-BE32-E72D297353CC}">
              <c16:uniqueId val="{00000001-FFB5-40F1-83FC-48C7D086937A}"/>
            </c:ext>
          </c:extLst>
        </c:ser>
        <c:ser>
          <c:idx val="2"/>
          <c:order val="2"/>
          <c:tx>
            <c:strRef>
              <c:f>'Scoring data'!$V$33</c:f>
              <c:strCache>
                <c:ptCount val="1"/>
                <c:pt idx="0">
                  <c:v>Not Aligned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data'!$R$36:$R$37</c:f>
              <c:strCache>
                <c:ptCount val="2"/>
                <c:pt idx="0">
                  <c:v>Standards</c:v>
                </c:pt>
                <c:pt idx="1">
                  <c:v>Implementation</c:v>
                </c:pt>
              </c:strCache>
            </c:strRef>
          </c:cat>
          <c:val>
            <c:numRef>
              <c:f>'Scoring data'!$V$36:$V$37</c:f>
              <c:numCache>
                <c:formatCode>0%</c:formatCode>
                <c:ptCount val="2"/>
                <c:pt idx="0">
                  <c:v>0</c:v>
                </c:pt>
                <c:pt idx="1">
                  <c:v>0</c:v>
                </c:pt>
              </c:numCache>
            </c:numRef>
          </c:val>
          <c:extLst>
            <c:ext xmlns:c16="http://schemas.microsoft.com/office/drawing/2014/chart" uri="{C3380CC4-5D6E-409C-BE32-E72D297353CC}">
              <c16:uniqueId val="{00000002-FFB5-40F1-83FC-48C7D086937A}"/>
            </c:ext>
          </c:extLst>
        </c:ser>
        <c:dLbls>
          <c:showLegendKey val="0"/>
          <c:showVal val="0"/>
          <c:showCatName val="0"/>
          <c:showSerName val="0"/>
          <c:showPercent val="0"/>
          <c:showBubbleSize val="0"/>
        </c:dLbls>
        <c:gapWidth val="70"/>
        <c:overlap val="100"/>
        <c:axId val="137523968"/>
        <c:axId val="137525504"/>
      </c:barChart>
      <c:catAx>
        <c:axId val="1375239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525504"/>
        <c:crosses val="autoZero"/>
        <c:auto val="1"/>
        <c:lblAlgn val="ctr"/>
        <c:lblOffset val="100"/>
        <c:noMultiLvlLbl val="0"/>
      </c:catAx>
      <c:valAx>
        <c:axId val="1375255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523968"/>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data'!$T$42</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data'!$T$45:$T$46</c:f>
              <c:numCache>
                <c:formatCode>0%</c:formatCode>
                <c:ptCount val="2"/>
                <c:pt idx="0">
                  <c:v>1</c:v>
                </c:pt>
                <c:pt idx="1">
                  <c:v>0.55555555555555558</c:v>
                </c:pt>
              </c:numCache>
            </c:numRef>
          </c:val>
          <c:extLst>
            <c:ext xmlns:c16="http://schemas.microsoft.com/office/drawing/2014/chart" uri="{C3380CC4-5D6E-409C-BE32-E72D297353CC}">
              <c16:uniqueId val="{00000000-6E74-4EF9-B0AC-1C7CDE2396C2}"/>
            </c:ext>
          </c:extLst>
        </c:ser>
        <c:ser>
          <c:idx val="1"/>
          <c:order val="1"/>
          <c:tx>
            <c:strRef>
              <c:f>'Scoring data'!$U$42</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data'!$U$45:$U$46</c:f>
              <c:numCache>
                <c:formatCode>0%</c:formatCode>
                <c:ptCount val="2"/>
                <c:pt idx="0">
                  <c:v>0</c:v>
                </c:pt>
                <c:pt idx="1">
                  <c:v>0.44444444444444442</c:v>
                </c:pt>
              </c:numCache>
            </c:numRef>
          </c:val>
          <c:extLst>
            <c:ext xmlns:c16="http://schemas.microsoft.com/office/drawing/2014/chart" uri="{C3380CC4-5D6E-409C-BE32-E72D297353CC}">
              <c16:uniqueId val="{00000001-6E74-4EF9-B0AC-1C7CDE2396C2}"/>
            </c:ext>
          </c:extLst>
        </c:ser>
        <c:ser>
          <c:idx val="2"/>
          <c:order val="2"/>
          <c:tx>
            <c:strRef>
              <c:f>'Scoring data'!$V$42</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data'!$R$45:$R$46</c:f>
              <c:strCache>
                <c:ptCount val="2"/>
                <c:pt idx="0">
                  <c:v>Standards</c:v>
                </c:pt>
                <c:pt idx="1">
                  <c:v>Implementation</c:v>
                </c:pt>
              </c:strCache>
            </c:strRef>
          </c:cat>
          <c:val>
            <c:numRef>
              <c:f>'Scoring data'!$V$45:$V$46</c:f>
              <c:numCache>
                <c:formatCode>0%</c:formatCode>
                <c:ptCount val="2"/>
                <c:pt idx="0">
                  <c:v>0</c:v>
                </c:pt>
                <c:pt idx="1">
                  <c:v>0</c:v>
                </c:pt>
              </c:numCache>
            </c:numRef>
          </c:val>
          <c:extLst>
            <c:ext xmlns:c16="http://schemas.microsoft.com/office/drawing/2014/chart" uri="{C3380CC4-5D6E-409C-BE32-E72D297353CC}">
              <c16:uniqueId val="{00000002-6E74-4EF9-B0AC-1C7CDE2396C2}"/>
            </c:ext>
          </c:extLst>
        </c:ser>
        <c:dLbls>
          <c:showLegendKey val="0"/>
          <c:showVal val="0"/>
          <c:showCatName val="0"/>
          <c:showSerName val="0"/>
          <c:showPercent val="0"/>
          <c:showBubbleSize val="0"/>
        </c:dLbls>
        <c:gapWidth val="70"/>
        <c:overlap val="100"/>
        <c:axId val="137570176"/>
        <c:axId val="137571712"/>
      </c:barChart>
      <c:catAx>
        <c:axId val="13757017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571712"/>
        <c:crosses val="autoZero"/>
        <c:auto val="1"/>
        <c:lblAlgn val="ctr"/>
        <c:lblOffset val="100"/>
        <c:noMultiLvlLbl val="0"/>
      </c:catAx>
      <c:valAx>
        <c:axId val="13757171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57017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data'!$T$51</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data'!$T$54:$T$55</c:f>
              <c:numCache>
                <c:formatCode>0%</c:formatCode>
                <c:ptCount val="2"/>
                <c:pt idx="0">
                  <c:v>1</c:v>
                </c:pt>
                <c:pt idx="1">
                  <c:v>1</c:v>
                </c:pt>
              </c:numCache>
            </c:numRef>
          </c:val>
          <c:extLst>
            <c:ext xmlns:c16="http://schemas.microsoft.com/office/drawing/2014/chart" uri="{C3380CC4-5D6E-409C-BE32-E72D297353CC}">
              <c16:uniqueId val="{00000000-3C3E-4835-B989-8C3A9C5344A5}"/>
            </c:ext>
          </c:extLst>
        </c:ser>
        <c:ser>
          <c:idx val="1"/>
          <c:order val="1"/>
          <c:tx>
            <c:strRef>
              <c:f>'Scoring data'!$U$51</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data'!$U$54:$U$55</c:f>
              <c:numCache>
                <c:formatCode>0%</c:formatCode>
                <c:ptCount val="2"/>
                <c:pt idx="0">
                  <c:v>0</c:v>
                </c:pt>
                <c:pt idx="1">
                  <c:v>0</c:v>
                </c:pt>
              </c:numCache>
            </c:numRef>
          </c:val>
          <c:extLst>
            <c:ext xmlns:c16="http://schemas.microsoft.com/office/drawing/2014/chart" uri="{C3380CC4-5D6E-409C-BE32-E72D297353CC}">
              <c16:uniqueId val="{00000001-3C3E-4835-B989-8C3A9C5344A5}"/>
            </c:ext>
          </c:extLst>
        </c:ser>
        <c:ser>
          <c:idx val="2"/>
          <c:order val="2"/>
          <c:tx>
            <c:strRef>
              <c:f>'Scoring data'!$V$51</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data'!$R$54:$R$55</c:f>
              <c:strCache>
                <c:ptCount val="2"/>
                <c:pt idx="0">
                  <c:v>Standards</c:v>
                </c:pt>
                <c:pt idx="1">
                  <c:v>Implementation</c:v>
                </c:pt>
              </c:strCache>
            </c:strRef>
          </c:cat>
          <c:val>
            <c:numRef>
              <c:f>'Scoring data'!$V$54:$V$55</c:f>
              <c:numCache>
                <c:formatCode>0%</c:formatCode>
                <c:ptCount val="2"/>
                <c:pt idx="0">
                  <c:v>0</c:v>
                </c:pt>
                <c:pt idx="1">
                  <c:v>0</c:v>
                </c:pt>
              </c:numCache>
            </c:numRef>
          </c:val>
          <c:extLst>
            <c:ext xmlns:c16="http://schemas.microsoft.com/office/drawing/2014/chart" uri="{C3380CC4-5D6E-409C-BE32-E72D297353CC}">
              <c16:uniqueId val="{00000002-3C3E-4835-B989-8C3A9C5344A5}"/>
            </c:ext>
          </c:extLst>
        </c:ser>
        <c:dLbls>
          <c:showLegendKey val="0"/>
          <c:showVal val="0"/>
          <c:showCatName val="0"/>
          <c:showSerName val="0"/>
          <c:showPercent val="0"/>
          <c:showBubbleSize val="0"/>
        </c:dLbls>
        <c:gapWidth val="70"/>
        <c:overlap val="100"/>
        <c:axId val="137620096"/>
        <c:axId val="130949504"/>
      </c:barChart>
      <c:catAx>
        <c:axId val="13762009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949504"/>
        <c:crosses val="autoZero"/>
        <c:auto val="1"/>
        <c:lblAlgn val="ctr"/>
        <c:lblOffset val="100"/>
        <c:noMultiLvlLbl val="0"/>
      </c:catAx>
      <c:valAx>
        <c:axId val="1309495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620096"/>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data'!$T$60</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data'!$T$63:$T$64</c:f>
              <c:numCache>
                <c:formatCode>0%</c:formatCode>
                <c:ptCount val="2"/>
                <c:pt idx="0">
                  <c:v>1</c:v>
                </c:pt>
                <c:pt idx="1">
                  <c:v>1</c:v>
                </c:pt>
              </c:numCache>
            </c:numRef>
          </c:val>
          <c:extLst>
            <c:ext xmlns:c16="http://schemas.microsoft.com/office/drawing/2014/chart" uri="{C3380CC4-5D6E-409C-BE32-E72D297353CC}">
              <c16:uniqueId val="{00000000-D72A-4E4F-9550-67A15066BC5E}"/>
            </c:ext>
          </c:extLst>
        </c:ser>
        <c:ser>
          <c:idx val="1"/>
          <c:order val="1"/>
          <c:tx>
            <c:strRef>
              <c:f>'Scoring data'!$U$60</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data'!$U$63:$U$64</c:f>
              <c:numCache>
                <c:formatCode>0%</c:formatCode>
                <c:ptCount val="2"/>
                <c:pt idx="0">
                  <c:v>0</c:v>
                </c:pt>
                <c:pt idx="1">
                  <c:v>0</c:v>
                </c:pt>
              </c:numCache>
            </c:numRef>
          </c:val>
          <c:extLst>
            <c:ext xmlns:c16="http://schemas.microsoft.com/office/drawing/2014/chart" uri="{C3380CC4-5D6E-409C-BE32-E72D297353CC}">
              <c16:uniqueId val="{00000001-D72A-4E4F-9550-67A15066BC5E}"/>
            </c:ext>
          </c:extLst>
        </c:ser>
        <c:ser>
          <c:idx val="2"/>
          <c:order val="2"/>
          <c:tx>
            <c:strRef>
              <c:f>'Scoring data'!$V$60</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data'!$R$63:$R$64</c:f>
              <c:strCache>
                <c:ptCount val="2"/>
                <c:pt idx="0">
                  <c:v>Standards</c:v>
                </c:pt>
                <c:pt idx="1">
                  <c:v>Implementation</c:v>
                </c:pt>
              </c:strCache>
            </c:strRef>
          </c:cat>
          <c:val>
            <c:numRef>
              <c:f>'Scoring data'!$V$63:$V$64</c:f>
              <c:numCache>
                <c:formatCode>0%</c:formatCode>
                <c:ptCount val="2"/>
                <c:pt idx="0">
                  <c:v>0</c:v>
                </c:pt>
                <c:pt idx="1">
                  <c:v>0</c:v>
                </c:pt>
              </c:numCache>
            </c:numRef>
          </c:val>
          <c:extLst>
            <c:ext xmlns:c16="http://schemas.microsoft.com/office/drawing/2014/chart" uri="{C3380CC4-5D6E-409C-BE32-E72D297353CC}">
              <c16:uniqueId val="{00000002-D72A-4E4F-9550-67A15066BC5E}"/>
            </c:ext>
          </c:extLst>
        </c:ser>
        <c:dLbls>
          <c:showLegendKey val="0"/>
          <c:showVal val="0"/>
          <c:showCatName val="0"/>
          <c:showSerName val="0"/>
          <c:showPercent val="0"/>
          <c:showBubbleSize val="0"/>
        </c:dLbls>
        <c:gapWidth val="70"/>
        <c:overlap val="100"/>
        <c:axId val="131002368"/>
        <c:axId val="131003904"/>
      </c:barChart>
      <c:catAx>
        <c:axId val="1310023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003904"/>
        <c:crosses val="autoZero"/>
        <c:auto val="1"/>
        <c:lblAlgn val="ctr"/>
        <c:lblOffset val="100"/>
        <c:noMultiLvlLbl val="0"/>
      </c:catAx>
      <c:valAx>
        <c:axId val="1310039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02368"/>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'Scoring data'!$T$69</c:f>
              <c:strCache>
                <c:ptCount val="1"/>
                <c:pt idx="0">
                  <c:v>Fully Aligned</c:v>
                </c:pt>
              </c:strCache>
            </c:strRef>
          </c:tx>
          <c:spPr>
            <a:solidFill>
              <a:schemeClr val="accent6">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data'!$T$72:$T$73</c:f>
              <c:numCache>
                <c:formatCode>0%</c:formatCode>
                <c:ptCount val="2"/>
                <c:pt idx="0">
                  <c:v>1</c:v>
                </c:pt>
                <c:pt idx="1">
                  <c:v>1</c:v>
                </c:pt>
              </c:numCache>
            </c:numRef>
          </c:val>
          <c:extLst>
            <c:ext xmlns:c16="http://schemas.microsoft.com/office/drawing/2014/chart" uri="{C3380CC4-5D6E-409C-BE32-E72D297353CC}">
              <c16:uniqueId val="{00000000-DCBA-4547-BD6D-B5E8E3A886C3}"/>
            </c:ext>
          </c:extLst>
        </c:ser>
        <c:ser>
          <c:idx val="1"/>
          <c:order val="1"/>
          <c:tx>
            <c:strRef>
              <c:f>'Scoring data'!$U$69</c:f>
              <c:strCache>
                <c:ptCount val="1"/>
                <c:pt idx="0">
                  <c:v>Partially Aligned</c:v>
                </c:pt>
              </c:strCache>
            </c:strRef>
          </c:tx>
          <c:spPr>
            <a:solidFill>
              <a:schemeClr val="accent6">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data'!$U$72:$U$73</c:f>
              <c:numCache>
                <c:formatCode>0%</c:formatCode>
                <c:ptCount val="2"/>
                <c:pt idx="0">
                  <c:v>0</c:v>
                </c:pt>
                <c:pt idx="1">
                  <c:v>0</c:v>
                </c:pt>
              </c:numCache>
            </c:numRef>
          </c:val>
          <c:extLst>
            <c:ext xmlns:c16="http://schemas.microsoft.com/office/drawing/2014/chart" uri="{C3380CC4-5D6E-409C-BE32-E72D297353CC}">
              <c16:uniqueId val="{00000001-DCBA-4547-BD6D-B5E8E3A886C3}"/>
            </c:ext>
          </c:extLst>
        </c:ser>
        <c:ser>
          <c:idx val="2"/>
          <c:order val="2"/>
          <c:tx>
            <c:strRef>
              <c:f>'Scoring data'!$V$69</c:f>
              <c:strCache>
                <c:ptCount val="1"/>
                <c:pt idx="0">
                  <c:v>Not Aligned</c:v>
                </c:pt>
              </c:strCache>
            </c:strRef>
          </c:tx>
          <c:spPr>
            <a:solidFill>
              <a:schemeClr val="accent6">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'Scoring data'!$R$72:$R$73</c:f>
              <c:strCache>
                <c:ptCount val="2"/>
                <c:pt idx="0">
                  <c:v>Standards</c:v>
                </c:pt>
                <c:pt idx="1">
                  <c:v>Implementation</c:v>
                </c:pt>
              </c:strCache>
            </c:strRef>
          </c:cat>
          <c:val>
            <c:numRef>
              <c:f>'Scoring data'!$V$72:$V$73</c:f>
              <c:numCache>
                <c:formatCode>0%</c:formatCode>
                <c:ptCount val="2"/>
                <c:pt idx="0">
                  <c:v>0</c:v>
                </c:pt>
                <c:pt idx="1">
                  <c:v>0</c:v>
                </c:pt>
              </c:numCache>
            </c:numRef>
          </c:val>
          <c:extLst>
            <c:ext xmlns:c16="http://schemas.microsoft.com/office/drawing/2014/chart" uri="{C3380CC4-5D6E-409C-BE32-E72D297353CC}">
              <c16:uniqueId val="{00000002-DCBA-4547-BD6D-B5E8E3A886C3}"/>
            </c:ext>
          </c:extLst>
        </c:ser>
        <c:dLbls>
          <c:showLegendKey val="0"/>
          <c:showVal val="0"/>
          <c:showCatName val="0"/>
          <c:showSerName val="0"/>
          <c:showPercent val="0"/>
          <c:showBubbleSize val="0"/>
        </c:dLbls>
        <c:gapWidth val="70"/>
        <c:overlap val="100"/>
        <c:axId val="131048960"/>
        <c:axId val="131050496"/>
      </c:barChart>
      <c:catAx>
        <c:axId val="1310489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050496"/>
        <c:crosses val="autoZero"/>
        <c:auto val="0"/>
        <c:lblAlgn val="ctr"/>
        <c:lblOffset val="100"/>
        <c:noMultiLvlLbl val="0"/>
      </c:catAx>
      <c:valAx>
        <c:axId val="131050496"/>
        <c:scaling>
          <c:orientation val="minMax"/>
          <c:min val="0"/>
        </c:scaling>
        <c:delete val="1"/>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31048960"/>
        <c:crosses val="autoZero"/>
        <c:crossBetween val="between"/>
      </c:valAx>
      <c:spPr>
        <a:noFill/>
        <a:ln>
          <a:noFill/>
        </a:ln>
        <a:effectLst/>
      </c:spPr>
    </c:plotArea>
    <c:legend>
      <c:legendPos val="t"/>
      <c:layout>
        <c:manualLayout>
          <c:xMode val="edge"/>
          <c:yMode val="edge"/>
          <c:x val="2.3362595758122533E-2"/>
          <c:y val="2.3905511811023617E-2"/>
          <c:w val="0.94966719010274059"/>
          <c:h val="0.27013517060367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8521696272393171"/>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4833-4B1E-A1A8-32847FD053D2}"/>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833-4B1E-A1A8-32847FD053D2}"/>
              </c:ext>
            </c:extLst>
          </c:dPt>
          <c:dLbls>
            <c:delete val="1"/>
          </c:dLbls>
          <c:val>
            <c:numRef>
              <c:f>'Scoring data'!$S$16:$S$17</c:f>
              <c:numCache>
                <c:formatCode>0%</c:formatCode>
                <c:ptCount val="2"/>
                <c:pt idx="0">
                  <c:v>0.93877551020408168</c:v>
                </c:pt>
                <c:pt idx="1">
                  <c:v>6.1224489795918324E-2</c:v>
                </c:pt>
              </c:numCache>
            </c:numRef>
          </c:val>
          <c:extLst>
            <c:ext xmlns:c16="http://schemas.microsoft.com/office/drawing/2014/chart" uri="{C3380CC4-5D6E-409C-BE32-E72D297353CC}">
              <c16:uniqueId val="{00000004-4833-4B1E-A1A8-32847FD053D2}"/>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GB"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8521696272393171"/>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8221-4AF6-B36B-3408CE22D3CE}"/>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8221-4AF6-B36B-3408CE22D3CE}"/>
              </c:ext>
            </c:extLst>
          </c:dPt>
          <c:dLbls>
            <c:delete val="1"/>
          </c:dLbls>
          <c:val>
            <c:numRef>
              <c:f>'Scoring data'!$S$25:$S$26</c:f>
              <c:numCache>
                <c:formatCode>0%</c:formatCode>
                <c:ptCount val="2"/>
                <c:pt idx="0">
                  <c:v>1</c:v>
                </c:pt>
                <c:pt idx="1">
                  <c:v>0</c:v>
                </c:pt>
              </c:numCache>
            </c:numRef>
          </c:val>
          <c:extLst>
            <c:ext xmlns:c16="http://schemas.microsoft.com/office/drawing/2014/chart" uri="{C3380CC4-5D6E-409C-BE32-E72D297353CC}">
              <c16:uniqueId val="{00000004-8221-4AF6-B36B-3408CE22D3CE}"/>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405935670690729"/>
          <c:h val="0.97883599059229232"/>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251E-4B7B-826B-EE4B9784D76F}"/>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251E-4B7B-826B-EE4B9784D76F}"/>
              </c:ext>
            </c:extLst>
          </c:dPt>
          <c:dLbls>
            <c:delete val="1"/>
          </c:dLbls>
          <c:val>
            <c:numRef>
              <c:f>'Scoring data'!$S$34:$S$35</c:f>
              <c:numCache>
                <c:formatCode>0%</c:formatCode>
                <c:ptCount val="2"/>
                <c:pt idx="0">
                  <c:v>0.8571428571428571</c:v>
                </c:pt>
                <c:pt idx="1">
                  <c:v>0.1428571428571429</c:v>
                </c:pt>
              </c:numCache>
            </c:numRef>
          </c:val>
          <c:extLst>
            <c:ext xmlns:c16="http://schemas.microsoft.com/office/drawing/2014/chart" uri="{C3380CC4-5D6E-409C-BE32-E72D297353CC}">
              <c16:uniqueId val="{00000004-251E-4B7B-826B-EE4B9784D76F}"/>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3FDC-4AB3-BAA4-9A7E5D8633E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3FDC-4AB3-BAA4-9A7E5D8633EC}"/>
              </c:ext>
            </c:extLst>
          </c:dPt>
          <c:dLbls>
            <c:delete val="1"/>
          </c:dLbls>
          <c:val>
            <c:numRef>
              <c:f>'Scoring data'!$S$43:$S$44</c:f>
              <c:numCache>
                <c:formatCode>0%</c:formatCode>
                <c:ptCount val="2"/>
                <c:pt idx="0">
                  <c:v>0.77777777777777779</c:v>
                </c:pt>
                <c:pt idx="1">
                  <c:v>0.22222222222222221</c:v>
                </c:pt>
              </c:numCache>
            </c:numRef>
          </c:val>
          <c:extLst>
            <c:ext xmlns:c16="http://schemas.microsoft.com/office/drawing/2014/chart" uri="{C3380CC4-5D6E-409C-BE32-E72D297353CC}">
              <c16:uniqueId val="{00000004-3FDC-4AB3-BAA4-9A7E5D8633E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405935670690729"/>
          <c:h val="0.97883599059229232"/>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E775-4E3B-93B8-CF1C9906BC94}"/>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E775-4E3B-93B8-CF1C9906BC94}"/>
              </c:ext>
            </c:extLst>
          </c:dPt>
          <c:dLbls>
            <c:delete val="1"/>
          </c:dLbls>
          <c:val>
            <c:numRef>
              <c:f>'Scoring data'!$S$52:$S$53</c:f>
              <c:numCache>
                <c:formatCode>0%</c:formatCode>
                <c:ptCount val="2"/>
                <c:pt idx="0">
                  <c:v>1</c:v>
                </c:pt>
                <c:pt idx="1">
                  <c:v>0</c:v>
                </c:pt>
              </c:numCache>
            </c:numRef>
          </c:val>
          <c:extLst>
            <c:ext xmlns:c16="http://schemas.microsoft.com/office/drawing/2014/chart" uri="{C3380CC4-5D6E-409C-BE32-E72D297353CC}">
              <c16:uniqueId val="{00000004-E775-4E3B-93B8-CF1C9906BC94}"/>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4666-4AB3-8018-1515F1412E96}"/>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666-4AB3-8018-1515F1412E96}"/>
              </c:ext>
            </c:extLst>
          </c:dPt>
          <c:dLbls>
            <c:delete val="1"/>
          </c:dLbls>
          <c:val>
            <c:numRef>
              <c:f>'Scoring data'!$S$61:$S$62</c:f>
              <c:numCache>
                <c:formatCode>0%</c:formatCode>
                <c:ptCount val="2"/>
                <c:pt idx="0">
                  <c:v>1</c:v>
                </c:pt>
                <c:pt idx="1">
                  <c:v>0</c:v>
                </c:pt>
              </c:numCache>
            </c:numRef>
          </c:val>
          <c:extLst>
            <c:ext xmlns:c16="http://schemas.microsoft.com/office/drawing/2014/chart" uri="{C3380CC4-5D6E-409C-BE32-E72D297353CC}">
              <c16:uniqueId val="{00000004-4666-4AB3-8018-1515F1412E96}"/>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972315080252"/>
          <c:y val="1.4109339605138466E-2"/>
          <c:w val="0.7796381597154195"/>
          <c:h val="0.98589066039486151"/>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180F-497E-84D4-41524E98FECC}"/>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180F-497E-84D4-41524E98FECC}"/>
              </c:ext>
            </c:extLst>
          </c:dPt>
          <c:dLbls>
            <c:delete val="1"/>
          </c:dLbls>
          <c:val>
            <c:numRef>
              <c:f>'Scoring data'!$S$70:$S$71</c:f>
              <c:numCache>
                <c:formatCode>0%</c:formatCode>
                <c:ptCount val="2"/>
                <c:pt idx="0">
                  <c:v>1</c:v>
                </c:pt>
                <c:pt idx="1">
                  <c:v>0</c:v>
                </c:pt>
              </c:numCache>
            </c:numRef>
          </c:val>
          <c:extLst>
            <c:ext xmlns:c16="http://schemas.microsoft.com/office/drawing/2014/chart" uri="{C3380CC4-5D6E-409C-BE32-E72D297353CC}">
              <c16:uniqueId val="{00000004-180F-497E-84D4-41524E98FECC}"/>
            </c:ext>
          </c:extLst>
        </c:ser>
        <c:dLbls>
          <c:showLegendKey val="0"/>
          <c:showVal val="1"/>
          <c:showCatName val="0"/>
          <c:showSerName val="0"/>
          <c:showPercent val="0"/>
          <c:showBubbleSize val="0"/>
          <c:showLeaderLines val="1"/>
        </c:dLbls>
        <c:firstSliceAng val="180"/>
        <c:holeSize val="6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12</xdr:col>
      <xdr:colOff>104775</xdr:colOff>
      <xdr:row>0</xdr:row>
      <xdr:rowOff>171450</xdr:rowOff>
    </xdr:from>
    <xdr:to>
      <xdr:col>14</xdr:col>
      <xdr:colOff>628650</xdr:colOff>
      <xdr:row>0</xdr:row>
      <xdr:rowOff>756473</xdr:rowOff>
    </xdr:to>
    <xdr:pic>
      <xdr:nvPicPr>
        <xdr:cNvPr id="10" name="Picture 9" descr="http://www.compareyourincome.org/img/oecd_logo.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71450"/>
          <a:ext cx="1895475" cy="585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0.2887</cdr:x>
      <cdr:y>0.3785</cdr:y>
    </cdr:from>
    <cdr:to>
      <cdr:x>0.7113</cdr:x>
      <cdr:y>0.62434</cdr:y>
    </cdr:to>
    <cdr:sp macro="" textlink="'Scoring data'!$S$70">
      <cdr:nvSpPr>
        <cdr:cNvPr id="2" name="TextBox 1"/>
        <cdr:cNvSpPr txBox="1"/>
      </cdr:nvSpPr>
      <cdr:spPr>
        <a:xfrm xmlns:a="http://schemas.openxmlformats.org/drawingml/2006/main">
          <a:off x="657224" y="681388"/>
          <a:ext cx="962025" cy="442561"/>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AF73D4C4-8585-4BFE-AF76-C2ED44DCA8FA}" type="TxLink">
            <a:rPr lang="en-US" sz="3200" b="0" i="0" u="none" strike="noStrike">
              <a:solidFill>
                <a:srgbClr val="262626"/>
              </a:solidFill>
              <a:latin typeface="Segoe UI"/>
              <a:cs typeface="Segoe UI"/>
            </a:rPr>
            <a:pPr algn="ctr"/>
            <a:t>100%</a:t>
          </a:fld>
          <a:endParaRPr lang="en-GB" sz="3200">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0.2887</cdr:x>
      <cdr:y>0.3785</cdr:y>
    </cdr:from>
    <cdr:to>
      <cdr:x>0.7113</cdr:x>
      <cdr:y>0.62434</cdr:y>
    </cdr:to>
    <cdr:sp macro="" textlink="'Scoring data'!$S$79">
      <cdr:nvSpPr>
        <cdr:cNvPr id="2" name="TextBox 1"/>
        <cdr:cNvSpPr txBox="1"/>
      </cdr:nvSpPr>
      <cdr:spPr>
        <a:xfrm xmlns:a="http://schemas.openxmlformats.org/drawingml/2006/main">
          <a:off x="657224" y="681388"/>
          <a:ext cx="962025" cy="442561"/>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A335A5FA-3F6B-43BA-B74F-1141ADFC7DEB}" type="TxLink">
            <a:rPr lang="en-US" sz="3200" b="0" i="0" u="none" strike="noStrike">
              <a:solidFill>
                <a:srgbClr val="262626"/>
              </a:solidFill>
              <a:latin typeface="Segoe UI"/>
              <a:cs typeface="Segoe UI"/>
            </a:rPr>
            <a:pPr algn="ctr"/>
            <a:t>81%</a:t>
          </a:fld>
          <a:endParaRPr lang="en-GB" sz="32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676276</xdr:colOff>
      <xdr:row>4</xdr:row>
      <xdr:rowOff>161924</xdr:rowOff>
    </xdr:from>
    <xdr:to>
      <xdr:col>4</xdr:col>
      <xdr:colOff>209550</xdr:colOff>
      <xdr:row>16</xdr:row>
      <xdr:rowOff>18824</xdr:rowOff>
    </xdr:to>
    <xdr:graphicFrame macro="">
      <xdr:nvGraphicFramePr>
        <xdr:cNvPr id="6"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5</xdr:row>
      <xdr:rowOff>0</xdr:rowOff>
    </xdr:from>
    <xdr:to>
      <xdr:col>10</xdr:col>
      <xdr:colOff>66675</xdr:colOff>
      <xdr:row>16</xdr:row>
      <xdr:rowOff>47625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4</xdr:col>
      <xdr:colOff>219074</xdr:colOff>
      <xdr:row>31</xdr:row>
      <xdr:rowOff>19051</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0</xdr:rowOff>
    </xdr:from>
    <xdr:to>
      <xdr:col>4</xdr:col>
      <xdr:colOff>219074</xdr:colOff>
      <xdr:row>46</xdr:row>
      <xdr:rowOff>19051</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50</xdr:row>
      <xdr:rowOff>0</xdr:rowOff>
    </xdr:from>
    <xdr:to>
      <xdr:col>4</xdr:col>
      <xdr:colOff>219074</xdr:colOff>
      <xdr:row>61</xdr:row>
      <xdr:rowOff>19051</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65</xdr:row>
      <xdr:rowOff>0</xdr:rowOff>
    </xdr:from>
    <xdr:to>
      <xdr:col>4</xdr:col>
      <xdr:colOff>219074</xdr:colOff>
      <xdr:row>76</xdr:row>
      <xdr:rowOff>19051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80</xdr:row>
      <xdr:rowOff>0</xdr:rowOff>
    </xdr:from>
    <xdr:to>
      <xdr:col>4</xdr:col>
      <xdr:colOff>219074</xdr:colOff>
      <xdr:row>91</xdr:row>
      <xdr:rowOff>19051</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95</xdr:row>
      <xdr:rowOff>0</xdr:rowOff>
    </xdr:from>
    <xdr:to>
      <xdr:col>4</xdr:col>
      <xdr:colOff>219074</xdr:colOff>
      <xdr:row>106</xdr:row>
      <xdr:rowOff>19051</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110</xdr:row>
      <xdr:rowOff>0</xdr:rowOff>
    </xdr:from>
    <xdr:to>
      <xdr:col>4</xdr:col>
      <xdr:colOff>219074</xdr:colOff>
      <xdr:row>121</xdr:row>
      <xdr:rowOff>19051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xdr:row>
      <xdr:rowOff>0</xdr:rowOff>
    </xdr:from>
    <xdr:to>
      <xdr:col>10</xdr:col>
      <xdr:colOff>57151</xdr:colOff>
      <xdr:row>31</xdr:row>
      <xdr:rowOff>47625</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35</xdr:row>
      <xdr:rowOff>0</xdr:rowOff>
    </xdr:from>
    <xdr:to>
      <xdr:col>10</xdr:col>
      <xdr:colOff>57151</xdr:colOff>
      <xdr:row>46</xdr:row>
      <xdr:rowOff>47625</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50</xdr:row>
      <xdr:rowOff>0</xdr:rowOff>
    </xdr:from>
    <xdr:to>
      <xdr:col>10</xdr:col>
      <xdr:colOff>57151</xdr:colOff>
      <xdr:row>61</xdr:row>
      <xdr:rowOff>47625</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65</xdr:row>
      <xdr:rowOff>0</xdr:rowOff>
    </xdr:from>
    <xdr:to>
      <xdr:col>10</xdr:col>
      <xdr:colOff>57151</xdr:colOff>
      <xdr:row>76</xdr:row>
      <xdr:rowOff>47625</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80</xdr:row>
      <xdr:rowOff>0</xdr:rowOff>
    </xdr:from>
    <xdr:to>
      <xdr:col>10</xdr:col>
      <xdr:colOff>57151</xdr:colOff>
      <xdr:row>91</xdr:row>
      <xdr:rowOff>47626</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95</xdr:row>
      <xdr:rowOff>0</xdr:rowOff>
    </xdr:from>
    <xdr:to>
      <xdr:col>10</xdr:col>
      <xdr:colOff>57151</xdr:colOff>
      <xdr:row>106</xdr:row>
      <xdr:rowOff>47625</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110</xdr:row>
      <xdr:rowOff>0</xdr:rowOff>
    </xdr:from>
    <xdr:to>
      <xdr:col>10</xdr:col>
      <xdr:colOff>57151</xdr:colOff>
      <xdr:row>121</xdr:row>
      <xdr:rowOff>47625</xdr:rowOff>
    </xdr:to>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125</xdr:row>
      <xdr:rowOff>0</xdr:rowOff>
    </xdr:from>
    <xdr:to>
      <xdr:col>4</xdr:col>
      <xdr:colOff>219074</xdr:colOff>
      <xdr:row>136</xdr:row>
      <xdr:rowOff>19051</xdr:rowOff>
    </xdr:to>
    <xdr:graphicFrame macro="">
      <xdr:nvGraphicFramePr>
        <xdr:cNvPr id="43" name="Chart 42">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125</xdr:row>
      <xdr:rowOff>0</xdr:rowOff>
    </xdr:from>
    <xdr:to>
      <xdr:col>10</xdr:col>
      <xdr:colOff>57151</xdr:colOff>
      <xdr:row>136</xdr:row>
      <xdr:rowOff>47625</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33618</xdr:colOff>
      <xdr:row>6</xdr:row>
      <xdr:rowOff>67236</xdr:rowOff>
    </xdr:from>
    <xdr:to>
      <xdr:col>16</xdr:col>
      <xdr:colOff>136152</xdr:colOff>
      <xdr:row>16</xdr:row>
      <xdr:rowOff>22412</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20</xdr:row>
      <xdr:rowOff>0</xdr:rowOff>
    </xdr:from>
    <xdr:to>
      <xdr:col>16</xdr:col>
      <xdr:colOff>102534</xdr:colOff>
      <xdr:row>29</xdr:row>
      <xdr:rowOff>112058</xdr:rowOff>
    </xdr:to>
    <xdr:graphicFrame macro="">
      <xdr:nvGraphicFramePr>
        <xdr:cNvPr id="16" name="Chart 44">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0</xdr:colOff>
      <xdr:row>35</xdr:row>
      <xdr:rowOff>0</xdr:rowOff>
    </xdr:from>
    <xdr:to>
      <xdr:col>16</xdr:col>
      <xdr:colOff>102534</xdr:colOff>
      <xdr:row>44</xdr:row>
      <xdr:rowOff>112059</xdr:rowOff>
    </xdr:to>
    <xdr:graphicFrame macro="">
      <xdr:nvGraphicFramePr>
        <xdr:cNvPr id="10" name="Chart 45">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50</xdr:row>
      <xdr:rowOff>0</xdr:rowOff>
    </xdr:from>
    <xdr:to>
      <xdr:col>16</xdr:col>
      <xdr:colOff>102534</xdr:colOff>
      <xdr:row>59</xdr:row>
      <xdr:rowOff>112059</xdr:rowOff>
    </xdr:to>
    <xdr:graphicFrame macro="">
      <xdr:nvGraphicFramePr>
        <xdr:cNvPr id="47" name="Chart 46">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0</xdr:colOff>
      <xdr:row>65</xdr:row>
      <xdr:rowOff>0</xdr:rowOff>
    </xdr:from>
    <xdr:to>
      <xdr:col>16</xdr:col>
      <xdr:colOff>102534</xdr:colOff>
      <xdr:row>74</xdr:row>
      <xdr:rowOff>112059</xdr:rowOff>
    </xdr:to>
    <xdr:graphicFrame macro="">
      <xdr:nvGraphicFramePr>
        <xdr:cNvPr id="48" name="Chart 47">
          <a:extLst>
            <a:ext uri="{FF2B5EF4-FFF2-40B4-BE49-F238E27FC236}">
              <a16:creationId xmlns:a16="http://schemas.microsoft.com/office/drawing/2014/main" id="{00000000-0008-0000-0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0</xdr:colOff>
      <xdr:row>80</xdr:row>
      <xdr:rowOff>0</xdr:rowOff>
    </xdr:from>
    <xdr:to>
      <xdr:col>16</xdr:col>
      <xdr:colOff>102534</xdr:colOff>
      <xdr:row>89</xdr:row>
      <xdr:rowOff>112059</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0</xdr:colOff>
      <xdr:row>95</xdr:row>
      <xdr:rowOff>0</xdr:rowOff>
    </xdr:from>
    <xdr:to>
      <xdr:col>16</xdr:col>
      <xdr:colOff>102534</xdr:colOff>
      <xdr:row>104</xdr:row>
      <xdr:rowOff>112059</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110</xdr:row>
      <xdr:rowOff>0</xdr:rowOff>
    </xdr:from>
    <xdr:to>
      <xdr:col>16</xdr:col>
      <xdr:colOff>102534</xdr:colOff>
      <xdr:row>119</xdr:row>
      <xdr:rowOff>112059</xdr:rowOff>
    </xdr:to>
    <xdr:graphicFrame macro="">
      <xdr:nvGraphicFramePr>
        <xdr:cNvPr id="51" name="Chart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0.19734</cdr:x>
      <cdr:y>0.2922</cdr:y>
    </cdr:from>
    <cdr:to>
      <cdr:x>0.8034</cdr:x>
      <cdr:y>0.68378</cdr:y>
    </cdr:to>
    <cdr:sp macro="" textlink="'Scoring data'!$S$7">
      <cdr:nvSpPr>
        <cdr:cNvPr id="2" name="TextBox 1"/>
        <cdr:cNvSpPr txBox="1"/>
      </cdr:nvSpPr>
      <cdr:spPr>
        <a:xfrm xmlns:a="http://schemas.openxmlformats.org/drawingml/2006/main">
          <a:off x="446547" y="507357"/>
          <a:ext cx="1371420" cy="679906"/>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383F15C9-6FB0-4916-A1EC-E9DBD15350A2}" type="TxLink">
            <a:rPr lang="en-US" sz="3200" b="0" i="0" u="none" strike="noStrike">
              <a:solidFill>
                <a:srgbClr val="262626"/>
              </a:solidFill>
              <a:latin typeface="Segoe UI"/>
              <a:cs typeface="Segoe UI"/>
            </a:rPr>
            <a:pPr algn="ctr"/>
            <a:t>100%</a:t>
          </a:fld>
          <a:endParaRPr lang="en-GB" sz="32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0.29289</cdr:x>
      <cdr:y>0.38379</cdr:y>
    </cdr:from>
    <cdr:to>
      <cdr:x>0.71548</cdr:x>
      <cdr:y>0.59606</cdr:y>
    </cdr:to>
    <cdr:sp macro="" textlink="'Scoring data'!$S$16">
      <cdr:nvSpPr>
        <cdr:cNvPr id="2" name="TextBox 1"/>
        <cdr:cNvSpPr txBox="1"/>
      </cdr:nvSpPr>
      <cdr:spPr>
        <a:xfrm xmlns:a="http://schemas.openxmlformats.org/drawingml/2006/main">
          <a:off x="666749" y="690914"/>
          <a:ext cx="962025"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marL="0" indent="0" algn="ctr"/>
          <a:fld id="{9BB045BD-B032-47BD-A294-872E95A43B5C}" type="TxLink">
            <a:rPr lang="en-US" sz="3200" b="0" i="0" u="none" strike="noStrike">
              <a:solidFill>
                <a:srgbClr val="262626"/>
              </a:solidFill>
              <a:latin typeface="Segoe UI"/>
              <a:ea typeface="+mn-ea"/>
              <a:cs typeface="Segoe UI"/>
            </a:rPr>
            <a:pPr marL="0" indent="0" algn="ctr"/>
            <a:t>94%</a:t>
          </a:fld>
          <a:endParaRPr lang="en-GB" sz="3200" b="0" i="0" u="none" strike="noStrike">
            <a:solidFill>
              <a:srgbClr val="262626"/>
            </a:solidFill>
            <a:latin typeface="Segoe UI"/>
            <a:ea typeface="+mn-ea"/>
            <a:cs typeface="Segoe UI"/>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0.29707</cdr:x>
      <cdr:y>0.39437</cdr:y>
    </cdr:from>
    <cdr:to>
      <cdr:x>0.72385</cdr:x>
      <cdr:y>0.60664</cdr:y>
    </cdr:to>
    <cdr:sp macro="" textlink="'Scoring data'!$S$25">
      <cdr:nvSpPr>
        <cdr:cNvPr id="2" name="TextBox 1"/>
        <cdr:cNvSpPr txBox="1"/>
      </cdr:nvSpPr>
      <cdr:spPr>
        <a:xfrm xmlns:a="http://schemas.openxmlformats.org/drawingml/2006/main">
          <a:off x="676275" y="709964"/>
          <a:ext cx="971549"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74117799-14C3-4593-8FD4-BFD3838AA18F}" type="TxLink">
            <a:rPr lang="en-US" sz="3200" b="0" i="0" u="none" strike="noStrike">
              <a:solidFill>
                <a:srgbClr val="262626"/>
              </a:solidFill>
              <a:latin typeface="Segoe UI"/>
              <a:cs typeface="Segoe UI"/>
            </a:rPr>
            <a:pPr algn="ctr"/>
            <a:t>100%</a:t>
          </a:fld>
          <a:endParaRPr lang="en-GB" sz="3200">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0.28033</cdr:x>
      <cdr:y>0.39967</cdr:y>
    </cdr:from>
    <cdr:to>
      <cdr:x>0.73222</cdr:x>
      <cdr:y>0.61194</cdr:y>
    </cdr:to>
    <cdr:sp macro="" textlink="'Scoring data'!$S$34">
      <cdr:nvSpPr>
        <cdr:cNvPr id="2" name="TextBox 1"/>
        <cdr:cNvSpPr txBox="1"/>
      </cdr:nvSpPr>
      <cdr:spPr>
        <a:xfrm xmlns:a="http://schemas.openxmlformats.org/drawingml/2006/main">
          <a:off x="638175" y="71948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2ADE9A38-0B2A-4F08-99DC-B157E786ADC4}" type="TxLink">
            <a:rPr lang="en-US" sz="3200" b="0" i="0" u="none" strike="noStrike">
              <a:solidFill>
                <a:srgbClr val="262626"/>
              </a:solidFill>
              <a:latin typeface="Segoe UI"/>
              <a:cs typeface="Segoe UI"/>
            </a:rPr>
            <a:pPr algn="ctr"/>
            <a:t>86%</a:t>
          </a:fld>
          <a:endParaRPr lang="en-GB" sz="32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0.28452</cdr:x>
      <cdr:y>0.38908</cdr:y>
    </cdr:from>
    <cdr:to>
      <cdr:x>0.7364</cdr:x>
      <cdr:y>0.60135</cdr:y>
    </cdr:to>
    <cdr:sp macro="" textlink="'Scoring data'!$S$43">
      <cdr:nvSpPr>
        <cdr:cNvPr id="2" name="TextBox 1"/>
        <cdr:cNvSpPr txBox="1"/>
      </cdr:nvSpPr>
      <cdr:spPr>
        <a:xfrm xmlns:a="http://schemas.openxmlformats.org/drawingml/2006/main">
          <a:off x="647700" y="70043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8EDCD4D6-1A26-4C3B-9297-78F91D1209DA}" type="TxLink">
            <a:rPr lang="en-US" sz="3200" b="0" i="0" u="none" strike="noStrike">
              <a:solidFill>
                <a:srgbClr val="262626"/>
              </a:solidFill>
              <a:latin typeface="Segoe UI"/>
              <a:cs typeface="Segoe UI"/>
            </a:rPr>
            <a:pPr algn="ctr"/>
            <a:t>78%</a:t>
          </a:fld>
          <a:endParaRPr lang="en-GB" sz="32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0.27197</cdr:x>
      <cdr:y>0.38379</cdr:y>
    </cdr:from>
    <cdr:to>
      <cdr:x>0.73222</cdr:x>
      <cdr:y>0.59606</cdr:y>
    </cdr:to>
    <cdr:sp macro="" textlink="'Scoring data'!$S$52">
      <cdr:nvSpPr>
        <cdr:cNvPr id="2" name="TextBox 1"/>
        <cdr:cNvSpPr txBox="1"/>
      </cdr:nvSpPr>
      <cdr:spPr>
        <a:xfrm xmlns:a="http://schemas.openxmlformats.org/drawingml/2006/main">
          <a:off x="619125" y="690914"/>
          <a:ext cx="104775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BA6ED5EF-A371-4F61-BAE9-D789FDA6A136}" type="TxLink">
            <a:rPr lang="en-US" sz="3200" b="0" i="0" u="none" strike="noStrike">
              <a:solidFill>
                <a:srgbClr val="262626"/>
              </a:solidFill>
              <a:latin typeface="Segoe UI"/>
              <a:cs typeface="Segoe UI"/>
            </a:rPr>
            <a:pPr algn="ctr"/>
            <a:t>100%</a:t>
          </a:fld>
          <a:endParaRPr lang="en-GB" sz="32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0.28452</cdr:x>
      <cdr:y>0.38908</cdr:y>
    </cdr:from>
    <cdr:to>
      <cdr:x>0.7364</cdr:x>
      <cdr:y>0.60135</cdr:y>
    </cdr:to>
    <cdr:sp macro="" textlink="'Scoring data'!$S$61">
      <cdr:nvSpPr>
        <cdr:cNvPr id="2" name="TextBox 1"/>
        <cdr:cNvSpPr txBox="1"/>
      </cdr:nvSpPr>
      <cdr:spPr>
        <a:xfrm xmlns:a="http://schemas.openxmlformats.org/drawingml/2006/main">
          <a:off x="647700" y="700439"/>
          <a:ext cx="1028700" cy="38213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ctr"/>
          <a:fld id="{B2B2FD29-7F96-4631-891A-169C48EE59F2}" type="TxLink">
            <a:rPr lang="en-US" sz="3200" b="0" i="0" u="none" strike="noStrike">
              <a:solidFill>
                <a:srgbClr val="262626"/>
              </a:solidFill>
              <a:latin typeface="Segoe UI"/>
              <a:cs typeface="Segoe UI"/>
            </a:rPr>
            <a:pPr algn="ctr"/>
            <a:t>100%</a:t>
          </a:fld>
          <a:endParaRPr lang="en-GB" sz="32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Kumi2016">
  <a:themeElements>
    <a:clrScheme name="Kumi colours 1">
      <a:dk1>
        <a:srgbClr val="262626"/>
      </a:dk1>
      <a:lt1>
        <a:srgbClr val="FFFFFF"/>
      </a:lt1>
      <a:dk2>
        <a:srgbClr val="7F7E82"/>
      </a:dk2>
      <a:lt2>
        <a:srgbClr val="BFBFBF"/>
      </a:lt2>
      <a:accent1>
        <a:srgbClr val="F37521"/>
      </a:accent1>
      <a:accent2>
        <a:srgbClr val="FFF100"/>
      </a:accent2>
      <a:accent3>
        <a:srgbClr val="E81123"/>
      </a:accent3>
      <a:accent4>
        <a:srgbClr val="009E49"/>
      </a:accent4>
      <a:accent5>
        <a:srgbClr val="00188F"/>
      </a:accent5>
      <a:accent6>
        <a:srgbClr val="00BCF2"/>
      </a:accent6>
      <a:hlink>
        <a:srgbClr val="8E8E8E"/>
      </a:hlink>
      <a:folHlink>
        <a:srgbClr val="8E8E8E"/>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neguidelines.oecd.org/industry-initiatives-alignment-assessmen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2"/>
  <sheetViews>
    <sheetView topLeftCell="A23" workbookViewId="0">
      <selection activeCell="H44" sqref="H44"/>
    </sheetView>
  </sheetViews>
  <sheetFormatPr defaultColWidth="9" defaultRowHeight="15" x14ac:dyDescent="0.35"/>
  <cols>
    <col min="1" max="1" width="4.3984375" style="95" customWidth="1"/>
    <col min="2" max="2" width="4.5" style="95" customWidth="1"/>
    <col min="3" max="3" width="14.09765625" style="95" customWidth="1"/>
    <col min="4" max="4" width="4.8984375" style="95" customWidth="1"/>
    <col min="5" max="6" width="9" style="95"/>
    <col min="7" max="7" width="12" style="95" customWidth="1"/>
    <col min="8" max="8" width="10.59765625" style="95" customWidth="1"/>
    <col min="9" max="16384" width="9" style="95"/>
  </cols>
  <sheetData>
    <row r="1" spans="2:15" ht="66" customHeight="1" x14ac:dyDescent="0.7">
      <c r="B1" s="94" t="s">
        <v>433</v>
      </c>
      <c r="M1" s="96"/>
    </row>
    <row r="2" spans="2:15" ht="79.349999999999994" customHeight="1" x14ac:dyDescent="0.4">
      <c r="B2" s="340" t="s">
        <v>453</v>
      </c>
      <c r="C2" s="338"/>
      <c r="D2" s="338"/>
      <c r="E2" s="338"/>
      <c r="F2" s="338"/>
      <c r="G2" s="338"/>
      <c r="H2" s="338"/>
      <c r="I2" s="338"/>
      <c r="J2" s="338"/>
      <c r="K2" s="338"/>
      <c r="L2" s="338"/>
      <c r="M2" s="338"/>
      <c r="N2" s="338"/>
      <c r="O2" s="338"/>
    </row>
    <row r="3" spans="2:15" ht="16.5" customHeight="1" x14ac:dyDescent="0.4">
      <c r="B3" s="348" t="s">
        <v>452</v>
      </c>
      <c r="C3" s="349"/>
      <c r="D3" s="349"/>
      <c r="E3" s="349"/>
      <c r="F3" s="349"/>
      <c r="G3" s="349"/>
      <c r="H3" s="349"/>
      <c r="I3" s="349"/>
      <c r="J3" s="350"/>
      <c r="K3" s="121"/>
      <c r="L3" s="121"/>
      <c r="M3" s="121"/>
      <c r="N3" s="121"/>
      <c r="O3" s="121"/>
    </row>
    <row r="4" spans="2:15" ht="14.4" customHeight="1" x14ac:dyDescent="0.4">
      <c r="B4" s="120"/>
      <c r="C4" s="121"/>
      <c r="D4" s="121"/>
      <c r="E4" s="121"/>
      <c r="F4" s="121"/>
      <c r="G4" s="121"/>
      <c r="H4" s="121"/>
      <c r="I4" s="121"/>
      <c r="J4" s="121"/>
      <c r="K4" s="121"/>
      <c r="L4" s="121"/>
      <c r="M4" s="121"/>
      <c r="N4" s="121"/>
      <c r="O4" s="121"/>
    </row>
    <row r="5" spans="2:15" ht="126.6" customHeight="1" x14ac:dyDescent="0.4">
      <c r="B5" s="340" t="s">
        <v>451</v>
      </c>
      <c r="C5" s="341"/>
      <c r="D5" s="341"/>
      <c r="E5" s="341"/>
      <c r="F5" s="341"/>
      <c r="G5" s="341"/>
      <c r="H5" s="341"/>
      <c r="I5" s="341"/>
      <c r="J5" s="341"/>
      <c r="K5" s="341"/>
      <c r="L5" s="341"/>
      <c r="M5" s="341"/>
      <c r="N5" s="341"/>
      <c r="O5" s="341"/>
    </row>
    <row r="7" spans="2:15" ht="20.399999999999999" x14ac:dyDescent="0.45">
      <c r="B7" s="97" t="s">
        <v>274</v>
      </c>
    </row>
    <row r="8" spans="2:15" ht="64.650000000000006" customHeight="1" x14ac:dyDescent="0.4">
      <c r="B8" s="342" t="s">
        <v>439</v>
      </c>
      <c r="C8" s="338"/>
      <c r="D8" s="338"/>
      <c r="E8" s="338"/>
      <c r="F8" s="338"/>
      <c r="G8" s="338"/>
      <c r="H8" s="338"/>
      <c r="I8" s="338"/>
      <c r="J8" s="338"/>
      <c r="K8" s="338"/>
      <c r="L8" s="338"/>
      <c r="M8" s="338"/>
      <c r="N8" s="338"/>
      <c r="O8" s="338"/>
    </row>
    <row r="9" spans="2:15" ht="32.4" customHeight="1" x14ac:dyDescent="0.35">
      <c r="B9" s="345" t="s">
        <v>440</v>
      </c>
      <c r="C9" s="346"/>
      <c r="D9" s="346"/>
      <c r="E9" s="346"/>
      <c r="F9" s="346"/>
      <c r="G9" s="346"/>
      <c r="H9" s="346"/>
      <c r="I9" s="346"/>
      <c r="J9" s="346"/>
      <c r="K9" s="346"/>
      <c r="L9" s="346"/>
      <c r="M9" s="346"/>
      <c r="N9" s="346"/>
      <c r="O9" s="347"/>
    </row>
    <row r="10" spans="2:15" x14ac:dyDescent="0.35">
      <c r="B10" s="304" t="s">
        <v>441</v>
      </c>
    </row>
    <row r="11" spans="2:15" x14ac:dyDescent="0.35">
      <c r="B11" s="186" t="s">
        <v>442</v>
      </c>
      <c r="C11" s="186"/>
      <c r="D11" s="186"/>
      <c r="E11" s="186"/>
      <c r="F11" s="186"/>
      <c r="G11" s="186"/>
      <c r="H11" s="186"/>
      <c r="I11" s="186"/>
    </row>
    <row r="13" spans="2:15" ht="20.399999999999999" x14ac:dyDescent="0.45">
      <c r="B13" s="97" t="s">
        <v>275</v>
      </c>
    </row>
    <row r="14" spans="2:15" ht="39.75" customHeight="1" x14ac:dyDescent="0.4">
      <c r="B14" s="339" t="s">
        <v>443</v>
      </c>
      <c r="C14" s="338"/>
      <c r="D14" s="338"/>
      <c r="E14" s="338"/>
      <c r="F14" s="338"/>
      <c r="G14" s="338"/>
      <c r="H14" s="338"/>
      <c r="I14" s="338"/>
      <c r="J14" s="338"/>
      <c r="K14" s="338"/>
      <c r="L14" s="338"/>
      <c r="M14" s="338"/>
      <c r="N14" s="338"/>
      <c r="O14" s="338"/>
    </row>
    <row r="15" spans="2:15" s="99" customFormat="1" ht="23.25" customHeight="1" x14ac:dyDescent="0.4">
      <c r="B15" s="98" t="s">
        <v>270</v>
      </c>
      <c r="C15" s="102"/>
    </row>
    <row r="16" spans="2:15" x14ac:dyDescent="0.35">
      <c r="B16" s="100"/>
      <c r="C16" s="103" t="s">
        <v>8</v>
      </c>
      <c r="D16" s="101"/>
      <c r="E16" s="303" t="s">
        <v>434</v>
      </c>
    </row>
    <row r="17" spans="2:15" ht="32.25" customHeight="1" x14ac:dyDescent="0.4">
      <c r="B17" s="100"/>
      <c r="C17" s="104" t="s">
        <v>18</v>
      </c>
      <c r="D17" s="101"/>
      <c r="E17" s="339" t="s">
        <v>435</v>
      </c>
      <c r="F17" s="338"/>
      <c r="G17" s="338"/>
      <c r="H17" s="338"/>
      <c r="I17" s="338"/>
      <c r="J17" s="338"/>
      <c r="K17" s="338"/>
      <c r="L17" s="338"/>
      <c r="M17" s="338"/>
      <c r="N17" s="338"/>
      <c r="O17" s="338"/>
    </row>
    <row r="18" spans="2:15" x14ac:dyDescent="0.35">
      <c r="B18" s="100"/>
      <c r="C18" s="103" t="s">
        <v>9</v>
      </c>
      <c r="D18" s="101"/>
      <c r="E18" s="95" t="s">
        <v>276</v>
      </c>
    </row>
    <row r="19" spans="2:15" s="99" customFormat="1" ht="21.75" customHeight="1" x14ac:dyDescent="0.4">
      <c r="B19" s="98" t="s">
        <v>277</v>
      </c>
      <c r="C19" s="105"/>
    </row>
    <row r="20" spans="2:15" ht="46.5" customHeight="1" x14ac:dyDescent="0.4">
      <c r="B20" s="100"/>
      <c r="C20" s="104" t="s">
        <v>8</v>
      </c>
      <c r="D20" s="101"/>
      <c r="E20" s="339" t="s">
        <v>436</v>
      </c>
      <c r="F20" s="338"/>
      <c r="G20" s="338"/>
      <c r="H20" s="338"/>
      <c r="I20" s="338"/>
      <c r="J20" s="338"/>
      <c r="K20" s="338"/>
      <c r="L20" s="338"/>
      <c r="M20" s="338"/>
      <c r="N20" s="338"/>
      <c r="O20" s="338"/>
    </row>
    <row r="21" spans="2:15" ht="32.4" customHeight="1" x14ac:dyDescent="0.4">
      <c r="B21" s="100"/>
      <c r="C21" s="104" t="s">
        <v>18</v>
      </c>
      <c r="D21" s="101"/>
      <c r="E21" s="339" t="s">
        <v>437</v>
      </c>
      <c r="F21" s="338"/>
      <c r="G21" s="338"/>
      <c r="H21" s="338"/>
      <c r="I21" s="338"/>
      <c r="J21" s="338"/>
      <c r="K21" s="338"/>
      <c r="L21" s="338"/>
      <c r="M21" s="338"/>
      <c r="N21" s="338"/>
      <c r="O21" s="338"/>
    </row>
    <row r="22" spans="2:15" ht="31.65" customHeight="1" x14ac:dyDescent="0.35">
      <c r="B22" s="100"/>
      <c r="C22" s="103" t="s">
        <v>9</v>
      </c>
      <c r="D22" s="101"/>
      <c r="E22" s="333" t="s">
        <v>438</v>
      </c>
      <c r="F22" s="343"/>
      <c r="G22" s="343"/>
      <c r="H22" s="343"/>
      <c r="I22" s="343"/>
      <c r="J22" s="343"/>
      <c r="K22" s="343"/>
      <c r="L22" s="343"/>
      <c r="M22" s="343"/>
      <c r="N22" s="343"/>
      <c r="O22" s="344"/>
    </row>
    <row r="23" spans="2:15" ht="54" customHeight="1" x14ac:dyDescent="0.4">
      <c r="B23" s="336" t="s">
        <v>279</v>
      </c>
      <c r="C23" s="337"/>
      <c r="D23" s="338"/>
      <c r="E23" s="338"/>
      <c r="F23" s="338"/>
      <c r="G23" s="338"/>
      <c r="H23" s="338"/>
      <c r="I23" s="338"/>
      <c r="J23" s="338"/>
      <c r="K23" s="338"/>
      <c r="L23" s="338"/>
      <c r="M23" s="338"/>
      <c r="N23" s="338"/>
      <c r="O23" s="338"/>
    </row>
    <row r="25" spans="2:15" ht="20.399999999999999" x14ac:dyDescent="0.45">
      <c r="B25" s="97" t="s">
        <v>280</v>
      </c>
    </row>
    <row r="26" spans="2:15" ht="33.75" customHeight="1" x14ac:dyDescent="0.4">
      <c r="B26" s="339" t="s">
        <v>444</v>
      </c>
      <c r="C26" s="338"/>
      <c r="D26" s="338"/>
      <c r="E26" s="338"/>
      <c r="F26" s="338"/>
      <c r="G26" s="338"/>
      <c r="H26" s="338"/>
      <c r="I26" s="338"/>
      <c r="J26" s="338"/>
      <c r="K26" s="338"/>
      <c r="L26" s="338"/>
      <c r="M26" s="338"/>
      <c r="N26" s="338"/>
      <c r="O26" s="338"/>
    </row>
    <row r="27" spans="2:15" x14ac:dyDescent="0.35">
      <c r="B27" s="98"/>
      <c r="C27" s="102"/>
      <c r="D27" s="99"/>
      <c r="E27" s="99"/>
      <c r="F27" s="99"/>
      <c r="G27" s="99"/>
      <c r="H27" s="99"/>
      <c r="I27" s="99"/>
      <c r="J27" s="99"/>
      <c r="K27" s="99"/>
      <c r="L27" s="99"/>
      <c r="M27" s="99"/>
      <c r="N27" s="99"/>
      <c r="O27" s="99"/>
    </row>
    <row r="28" spans="2:15" x14ac:dyDescent="0.35">
      <c r="B28" s="100"/>
      <c r="C28" s="103" t="s">
        <v>254</v>
      </c>
      <c r="D28" s="101"/>
      <c r="E28" s="303" t="s">
        <v>445</v>
      </c>
    </row>
    <row r="29" spans="2:15" ht="29.25" customHeight="1" x14ac:dyDescent="0.4">
      <c r="B29" s="100"/>
      <c r="C29" s="107" t="s">
        <v>255</v>
      </c>
      <c r="D29" s="101"/>
      <c r="E29" s="336" t="s">
        <v>281</v>
      </c>
      <c r="F29" s="338"/>
      <c r="G29" s="338"/>
      <c r="H29" s="338"/>
      <c r="I29" s="338"/>
      <c r="J29" s="338"/>
      <c r="K29" s="338"/>
      <c r="L29" s="338"/>
      <c r="M29" s="338"/>
      <c r="N29" s="338"/>
      <c r="O29" s="338"/>
    </row>
    <row r="30" spans="2:15" x14ac:dyDescent="0.35">
      <c r="B30" s="100"/>
      <c r="C30" s="103" t="s">
        <v>9</v>
      </c>
      <c r="D30" s="101"/>
      <c r="E30" s="95" t="s">
        <v>282</v>
      </c>
    </row>
    <row r="31" spans="2:15" x14ac:dyDescent="0.35">
      <c r="C31" s="106"/>
    </row>
    <row r="32" spans="2:15" x14ac:dyDescent="0.35">
      <c r="B32" s="95" t="s">
        <v>283</v>
      </c>
      <c r="C32" s="106"/>
    </row>
    <row r="33" spans="1:15" x14ac:dyDescent="0.35">
      <c r="B33" s="108"/>
      <c r="D33" s="108"/>
      <c r="E33" s="108"/>
      <c r="F33" s="108"/>
      <c r="G33" s="108"/>
      <c r="H33" s="108"/>
      <c r="I33" s="108"/>
      <c r="J33" s="108"/>
      <c r="K33" s="108"/>
      <c r="L33" s="108"/>
      <c r="M33" s="108"/>
      <c r="N33" s="108"/>
      <c r="O33" s="108"/>
    </row>
    <row r="34" spans="1:15" ht="20.399999999999999" x14ac:dyDescent="0.45">
      <c r="B34" s="97" t="s">
        <v>302</v>
      </c>
      <c r="D34" s="108"/>
      <c r="E34" s="108"/>
      <c r="F34" s="108"/>
      <c r="G34" s="108"/>
      <c r="H34" s="108"/>
      <c r="I34" s="108"/>
      <c r="J34" s="108"/>
      <c r="K34" s="108"/>
      <c r="L34" s="108"/>
      <c r="M34" s="108"/>
      <c r="N34" s="108"/>
      <c r="O34" s="108"/>
    </row>
    <row r="35" spans="1:15" ht="35.25" customHeight="1" x14ac:dyDescent="0.35">
      <c r="B35" s="333" t="s">
        <v>446</v>
      </c>
      <c r="C35" s="334"/>
      <c r="D35" s="334"/>
      <c r="E35" s="334"/>
      <c r="F35" s="334"/>
      <c r="G35" s="334"/>
      <c r="H35" s="334"/>
      <c r="I35" s="334"/>
      <c r="J35" s="334"/>
      <c r="K35" s="334"/>
      <c r="L35" s="334"/>
      <c r="M35" s="334"/>
      <c r="N35" s="334"/>
      <c r="O35" s="335"/>
    </row>
    <row r="36" spans="1:15" x14ac:dyDescent="0.35">
      <c r="B36" s="108"/>
      <c r="C36" s="108"/>
      <c r="D36" s="108"/>
      <c r="E36" s="108"/>
      <c r="F36" s="108"/>
      <c r="G36" s="108"/>
      <c r="H36" s="108"/>
      <c r="I36" s="108"/>
      <c r="J36" s="108"/>
      <c r="K36" s="108"/>
      <c r="L36" s="108"/>
      <c r="M36" s="108"/>
      <c r="N36" s="108"/>
      <c r="O36" s="108"/>
    </row>
    <row r="37" spans="1:15" x14ac:dyDescent="0.35">
      <c r="B37" s="112"/>
      <c r="C37" s="103" t="s">
        <v>8</v>
      </c>
      <c r="D37" s="113"/>
      <c r="E37" s="108" t="s">
        <v>303</v>
      </c>
      <c r="F37" s="108"/>
      <c r="G37" s="108"/>
      <c r="H37" s="108"/>
      <c r="I37" s="108"/>
      <c r="J37" s="108"/>
      <c r="K37" s="108"/>
      <c r="L37" s="108"/>
      <c r="M37" s="108"/>
      <c r="N37" s="108"/>
      <c r="O37" s="108"/>
    </row>
    <row r="38" spans="1:15" x14ac:dyDescent="0.35">
      <c r="B38" s="117"/>
      <c r="C38" s="13" t="s">
        <v>18</v>
      </c>
      <c r="D38" s="115"/>
      <c r="E38" s="108" t="s">
        <v>304</v>
      </c>
      <c r="F38" s="108"/>
      <c r="G38" s="108"/>
      <c r="H38" s="108"/>
      <c r="I38" s="108"/>
      <c r="J38" s="108"/>
      <c r="K38" s="108"/>
      <c r="L38" s="108"/>
      <c r="M38" s="108"/>
      <c r="N38" s="108"/>
      <c r="O38" s="108"/>
    </row>
    <row r="39" spans="1:15" x14ac:dyDescent="0.35">
      <c r="B39" s="117"/>
      <c r="C39" s="116" t="s">
        <v>9</v>
      </c>
      <c r="D39" s="115"/>
      <c r="E39" s="108" t="s">
        <v>305</v>
      </c>
      <c r="F39" s="108"/>
      <c r="G39" s="108"/>
      <c r="H39" s="108"/>
      <c r="I39" s="108"/>
      <c r="J39" s="108"/>
      <c r="K39" s="108"/>
      <c r="L39" s="108"/>
      <c r="M39" s="108"/>
      <c r="N39" s="108"/>
      <c r="O39" s="108"/>
    </row>
    <row r="40" spans="1:15" x14ac:dyDescent="0.35">
      <c r="B40" s="108"/>
      <c r="C40" s="114"/>
      <c r="D40" s="108"/>
      <c r="E40" s="108"/>
      <c r="F40" s="108"/>
      <c r="G40" s="108"/>
      <c r="H40" s="108"/>
      <c r="I40" s="108"/>
      <c r="J40" s="108"/>
      <c r="K40" s="108"/>
      <c r="L40" s="108"/>
      <c r="M40" s="108"/>
      <c r="N40" s="108"/>
      <c r="O40" s="108"/>
    </row>
    <row r="41" spans="1:15" x14ac:dyDescent="0.35">
      <c r="B41" s="108"/>
      <c r="D41" s="108"/>
      <c r="E41" s="108"/>
      <c r="F41" s="108"/>
      <c r="G41" s="108"/>
      <c r="H41" s="108"/>
      <c r="I41" s="108"/>
      <c r="J41" s="108"/>
      <c r="K41" s="108"/>
      <c r="L41" s="108"/>
      <c r="M41" s="108"/>
      <c r="N41" s="108"/>
      <c r="O41" s="108"/>
    </row>
    <row r="42" spans="1:15" ht="15.6" thickBot="1" x14ac:dyDescent="0.4">
      <c r="B42" s="108"/>
      <c r="C42" s="111"/>
      <c r="D42" s="108"/>
      <c r="E42" s="108"/>
      <c r="F42" s="108"/>
      <c r="G42" s="108"/>
      <c r="H42" s="108"/>
      <c r="I42" s="108"/>
      <c r="J42" s="108"/>
      <c r="K42" s="108"/>
      <c r="L42" s="108"/>
      <c r="M42" s="108"/>
      <c r="N42" s="108"/>
      <c r="O42" s="108"/>
    </row>
    <row r="43" spans="1:15" ht="15.6" thickTop="1" x14ac:dyDescent="0.35">
      <c r="A43" s="100"/>
      <c r="B43" s="110"/>
      <c r="C43" s="109"/>
      <c r="D43" s="109"/>
      <c r="E43" s="109"/>
      <c r="F43" s="109"/>
      <c r="G43" s="109"/>
      <c r="H43" s="109"/>
      <c r="I43" s="109"/>
      <c r="J43" s="109"/>
      <c r="K43" s="109"/>
      <c r="L43" s="109"/>
      <c r="M43" s="109"/>
      <c r="N43" s="109"/>
      <c r="O43" s="109"/>
    </row>
    <row r="44" spans="1:15" x14ac:dyDescent="0.35">
      <c r="G44" s="187" t="s">
        <v>447</v>
      </c>
      <c r="H44" s="118" t="s">
        <v>278</v>
      </c>
    </row>
    <row r="72" spans="1:1" x14ac:dyDescent="0.35">
      <c r="A72" s="119"/>
    </row>
  </sheetData>
  <sheetProtection algorithmName="SHA-512" hashValue="nFHRu4EU8h32LMW+q9Hkq4boqE4KybKIioTQWwFGM5Cug9usDw71fHUsM0Bh6EN1IhwandgiHp43OkFq5iEtxw==" saltValue="NLSPdrt/OGFkvp9Cvwv7ww==" spinCount="100000" sheet="1" objects="1" scenarios="1" selectLockedCells="1"/>
  <mergeCells count="14">
    <mergeCell ref="B35:O35"/>
    <mergeCell ref="B23:O23"/>
    <mergeCell ref="B26:O26"/>
    <mergeCell ref="E29:O29"/>
    <mergeCell ref="B2:O2"/>
    <mergeCell ref="B5:O5"/>
    <mergeCell ref="B8:O8"/>
    <mergeCell ref="B14:O14"/>
    <mergeCell ref="E17:O17"/>
    <mergeCell ref="E21:O21"/>
    <mergeCell ref="E20:O20"/>
    <mergeCell ref="E22:O22"/>
    <mergeCell ref="B9:O9"/>
    <mergeCell ref="B3:J3"/>
  </mergeCells>
  <hyperlinks>
    <hyperlink ref="B3" r:id="rId1" xr:uid="{00000000-0004-0000-0000-000000000000}"/>
  </hyperlinks>
  <pageMargins left="0.7" right="0.7" top="0.75" bottom="0.75" header="0.3" footer="0.3"/>
  <pageSetup paperSize="8"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topLeftCell="A4" zoomScale="90" zoomScaleNormal="90" workbookViewId="0">
      <selection activeCell="B17" sqref="B17:I17"/>
    </sheetView>
  </sheetViews>
  <sheetFormatPr defaultColWidth="9" defaultRowHeight="13.2" x14ac:dyDescent="0.3"/>
  <cols>
    <col min="1" max="1" width="3.5" style="192" customWidth="1"/>
    <col min="2" max="2" width="23.8984375" style="192" customWidth="1"/>
    <col min="3" max="7" width="15.09765625" style="193" customWidth="1"/>
    <col min="8" max="16384" width="9" style="192"/>
  </cols>
  <sheetData>
    <row r="1" spans="2:9" hidden="1" x14ac:dyDescent="0.3">
      <c r="C1" s="193" t="s">
        <v>319</v>
      </c>
    </row>
    <row r="2" spans="2:9" hidden="1" x14ac:dyDescent="0.3">
      <c r="C2" s="193" t="s">
        <v>318</v>
      </c>
    </row>
    <row r="3" spans="2:9" hidden="1" x14ac:dyDescent="0.3">
      <c r="C3" s="193" t="s">
        <v>320</v>
      </c>
    </row>
    <row r="4" spans="2:9" ht="30.75" customHeight="1" x14ac:dyDescent="0.55000000000000004">
      <c r="B4" s="200" t="s">
        <v>321</v>
      </c>
    </row>
    <row r="5" spans="2:9" x14ac:dyDescent="0.3">
      <c r="B5" s="192" t="s">
        <v>322</v>
      </c>
    </row>
    <row r="6" spans="2:9" ht="22.5" customHeight="1" x14ac:dyDescent="0.35">
      <c r="B6" s="186" t="s">
        <v>323</v>
      </c>
    </row>
    <row r="7" spans="2:9" ht="105.75" customHeight="1" x14ac:dyDescent="0.3">
      <c r="B7" s="351" t="s">
        <v>448</v>
      </c>
      <c r="C7" s="352"/>
      <c r="D7" s="352"/>
      <c r="E7" s="352"/>
      <c r="F7" s="352"/>
      <c r="G7" s="352"/>
      <c r="H7" s="352"/>
      <c r="I7" s="353"/>
    </row>
    <row r="8" spans="2:9" ht="30" x14ac:dyDescent="0.35">
      <c r="C8" s="195" t="s">
        <v>315</v>
      </c>
      <c r="D8" s="195" t="s">
        <v>329</v>
      </c>
      <c r="E8" s="195" t="s">
        <v>316</v>
      </c>
      <c r="F8" s="195" t="s">
        <v>317</v>
      </c>
      <c r="G8" s="195" t="s">
        <v>312</v>
      </c>
    </row>
    <row r="9" spans="2:9" ht="26.4" x14ac:dyDescent="0.3">
      <c r="B9" s="198" t="s">
        <v>313</v>
      </c>
      <c r="C9" s="305" t="s">
        <v>319</v>
      </c>
      <c r="D9" s="305" t="s">
        <v>319</v>
      </c>
      <c r="E9" s="305" t="s">
        <v>319</v>
      </c>
      <c r="F9" s="305" t="s">
        <v>320</v>
      </c>
      <c r="G9" s="305" t="s">
        <v>320</v>
      </c>
      <c r="H9" s="194"/>
    </row>
    <row r="10" spans="2:9" ht="26.4" x14ac:dyDescent="0.3">
      <c r="B10" s="199" t="s">
        <v>5</v>
      </c>
      <c r="C10" s="305" t="s">
        <v>319</v>
      </c>
      <c r="D10" s="305" t="s">
        <v>319</v>
      </c>
      <c r="E10" s="305" t="s">
        <v>319</v>
      </c>
      <c r="F10" s="305" t="s">
        <v>320</v>
      </c>
      <c r="G10" s="305" t="s">
        <v>320</v>
      </c>
      <c r="H10" s="194"/>
    </row>
    <row r="11" spans="2:9" ht="39.6" x14ac:dyDescent="0.3">
      <c r="B11" s="199" t="s">
        <v>6</v>
      </c>
      <c r="C11" s="305" t="s">
        <v>319</v>
      </c>
      <c r="D11" s="305" t="s">
        <v>319</v>
      </c>
      <c r="E11" s="305" t="s">
        <v>319</v>
      </c>
      <c r="F11" s="305" t="s">
        <v>320</v>
      </c>
      <c r="G11" s="305" t="s">
        <v>320</v>
      </c>
      <c r="H11" s="194"/>
    </row>
    <row r="12" spans="2:9" ht="26.4" x14ac:dyDescent="0.3">
      <c r="B12" s="199" t="s">
        <v>314</v>
      </c>
      <c r="C12" s="305" t="s">
        <v>320</v>
      </c>
      <c r="D12" s="305" t="s">
        <v>320</v>
      </c>
      <c r="E12" s="305" t="s">
        <v>320</v>
      </c>
      <c r="F12" s="305" t="s">
        <v>320</v>
      </c>
      <c r="G12" s="305" t="s">
        <v>320</v>
      </c>
      <c r="H12" s="194"/>
    </row>
    <row r="13" spans="2:9" ht="26.4" x14ac:dyDescent="0.3">
      <c r="B13" s="199" t="s">
        <v>13</v>
      </c>
      <c r="C13" s="305" t="s">
        <v>319</v>
      </c>
      <c r="D13" s="305" t="s">
        <v>319</v>
      </c>
      <c r="E13" s="305" t="s">
        <v>319</v>
      </c>
      <c r="F13" s="305" t="s">
        <v>320</v>
      </c>
      <c r="G13" s="305" t="s">
        <v>320</v>
      </c>
      <c r="H13" s="194"/>
    </row>
    <row r="14" spans="2:9" x14ac:dyDescent="0.3">
      <c r="B14" s="197"/>
      <c r="C14" s="196"/>
      <c r="D14" s="196"/>
      <c r="E14" s="196"/>
      <c r="F14" s="196"/>
      <c r="G14" s="196"/>
    </row>
    <row r="15" spans="2:9" ht="15" x14ac:dyDescent="0.35">
      <c r="B15" s="186" t="s">
        <v>324</v>
      </c>
    </row>
    <row r="16" spans="2:9" x14ac:dyDescent="0.3">
      <c r="B16" s="202" t="s">
        <v>449</v>
      </c>
      <c r="C16" s="203"/>
      <c r="D16" s="203"/>
      <c r="E16" s="203"/>
      <c r="F16" s="203"/>
      <c r="G16" s="203"/>
      <c r="H16" s="202"/>
      <c r="I16" s="202"/>
    </row>
    <row r="17" spans="1:10" ht="77.25" customHeight="1" x14ac:dyDescent="0.3">
      <c r="A17" s="201"/>
      <c r="B17" s="354" t="s">
        <v>665</v>
      </c>
      <c r="C17" s="355"/>
      <c r="D17" s="355"/>
      <c r="E17" s="355"/>
      <c r="F17" s="355"/>
      <c r="G17" s="355"/>
      <c r="H17" s="355"/>
      <c r="I17" s="356"/>
      <c r="J17" s="194"/>
    </row>
    <row r="18" spans="1:10" x14ac:dyDescent="0.3">
      <c r="B18" s="197"/>
      <c r="C18" s="196"/>
      <c r="D18" s="196"/>
      <c r="E18" s="196"/>
      <c r="F18" s="196"/>
      <c r="G18" s="196"/>
      <c r="H18" s="197"/>
      <c r="I18" s="197"/>
    </row>
    <row r="19" spans="1:10" ht="15" x14ac:dyDescent="0.35">
      <c r="B19" s="186" t="s">
        <v>325</v>
      </c>
    </row>
    <row r="20" spans="1:10" x14ac:dyDescent="0.3">
      <c r="B20" s="202" t="s">
        <v>326</v>
      </c>
      <c r="C20" s="203"/>
      <c r="D20" s="203"/>
      <c r="E20" s="203"/>
      <c r="F20" s="203"/>
      <c r="G20" s="203"/>
      <c r="H20" s="202"/>
      <c r="I20" s="202"/>
    </row>
    <row r="21" spans="1:10" ht="16.8" x14ac:dyDescent="0.4">
      <c r="A21" s="201"/>
      <c r="B21" s="357" t="s">
        <v>587</v>
      </c>
      <c r="C21" s="358"/>
      <c r="D21" s="358"/>
      <c r="E21" s="359"/>
      <c r="F21" s="359"/>
      <c r="G21" s="359"/>
      <c r="H21" s="359"/>
      <c r="I21" s="360"/>
      <c r="J21" s="194"/>
    </row>
    <row r="22" spans="1:10" x14ac:dyDescent="0.3">
      <c r="B22" s="197"/>
      <c r="C22" s="196"/>
      <c r="D22" s="196"/>
      <c r="E22" s="196"/>
      <c r="F22" s="196"/>
      <c r="G22" s="196"/>
      <c r="H22" s="197"/>
      <c r="I22" s="197"/>
    </row>
    <row r="23" spans="1:10" x14ac:dyDescent="0.3">
      <c r="E23" s="329"/>
    </row>
  </sheetData>
  <sheetProtection algorithmName="SHA-512" hashValue="Sof4EbRBPsAehhAmNDqCrQp4GpvSQnf9P51QUY/uFCQNVzR5U7ZJ2R4ulPuhimCeJktHTaQFbCNsSC0H1F78UQ==" saltValue="TuLWoPpJ0cV1tdtLz5EvFw==" spinCount="100000" sheet="1" selectLockedCells="1"/>
  <mergeCells count="3">
    <mergeCell ref="B7:I7"/>
    <mergeCell ref="B17:I17"/>
    <mergeCell ref="B21:I21"/>
  </mergeCells>
  <conditionalFormatting sqref="C9:G13">
    <cfRule type="cellIs" dxfId="16" priority="1" operator="equal">
      <formula>$C$3</formula>
    </cfRule>
    <cfRule type="cellIs" dxfId="15" priority="2" operator="equal">
      <formula>$C$2</formula>
    </cfRule>
    <cfRule type="cellIs" dxfId="14" priority="3" operator="equal">
      <formula>$C$1</formula>
    </cfRule>
  </conditionalFormatting>
  <dataValidations count="1">
    <dataValidation type="list" allowBlank="1" showInputMessage="1" showErrorMessage="1" sqref="C9:G13" xr:uid="{00000000-0002-0000-0100-000000000000}">
      <formula1>$C$1:$C$3</formula1>
    </dataValidation>
  </dataValidations>
  <pageMargins left="0.7" right="0.7" top="0.75" bottom="0.75" header="0.3" footer="0.3"/>
  <pageSetup paperSize="9" scale="9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132"/>
  <sheetViews>
    <sheetView topLeftCell="A39" zoomScale="90" zoomScaleNormal="90" workbookViewId="0">
      <selection activeCell="K5" sqref="K5"/>
    </sheetView>
  </sheetViews>
  <sheetFormatPr defaultColWidth="8.8984375" defaultRowHeight="13.2" x14ac:dyDescent="0.3"/>
  <cols>
    <col min="1" max="1" width="2" style="135" customWidth="1"/>
    <col min="2" max="2" width="4.5" style="207" customWidth="1"/>
    <col min="3" max="3" width="67.8984375" style="208" customWidth="1"/>
    <col min="4" max="4" width="9.8984375" style="133" hidden="1" customWidth="1"/>
    <col min="5" max="5" width="9.8984375" style="217" hidden="1" customWidth="1"/>
    <col min="6" max="6" width="13.59765625" style="212" hidden="1" customWidth="1"/>
    <col min="7" max="7" width="12.5" style="132" customWidth="1"/>
    <col min="8" max="9" width="13.8984375" style="132" customWidth="1"/>
    <col min="10" max="11" width="71.09765625" style="214" customWidth="1"/>
    <col min="12" max="16384" width="8.8984375" style="135"/>
  </cols>
  <sheetData>
    <row r="1" spans="1:11" s="131" customFormat="1" ht="48.75" customHeight="1" x14ac:dyDescent="0.4">
      <c r="B1" s="204" t="s">
        <v>10</v>
      </c>
      <c r="C1" s="208"/>
      <c r="D1" s="133"/>
      <c r="E1" s="217"/>
      <c r="F1" s="212"/>
      <c r="G1" s="132"/>
      <c r="H1" s="132"/>
      <c r="I1" s="132"/>
      <c r="J1" s="361" t="s">
        <v>545</v>
      </c>
      <c r="K1" s="362"/>
    </row>
    <row r="2" spans="1:11" x14ac:dyDescent="0.3">
      <c r="A2" s="134"/>
      <c r="B2" s="205"/>
      <c r="C2" s="209"/>
      <c r="D2" s="363" t="s">
        <v>20</v>
      </c>
      <c r="E2" s="363" t="s">
        <v>427</v>
      </c>
      <c r="F2" s="363" t="s">
        <v>69</v>
      </c>
      <c r="G2" s="363" t="s">
        <v>269</v>
      </c>
      <c r="H2" s="363" t="s">
        <v>270</v>
      </c>
      <c r="I2" s="363" t="s">
        <v>268</v>
      </c>
      <c r="J2" s="363" t="s">
        <v>488</v>
      </c>
      <c r="K2" s="363" t="s">
        <v>487</v>
      </c>
    </row>
    <row r="3" spans="1:11" s="137" customFormat="1" ht="15" x14ac:dyDescent="0.3">
      <c r="A3" s="136"/>
      <c r="B3" s="219" t="s">
        <v>70</v>
      </c>
      <c r="C3" s="220" t="s">
        <v>17</v>
      </c>
      <c r="D3" s="367"/>
      <c r="E3" s="369"/>
      <c r="F3" s="368"/>
      <c r="G3" s="364"/>
      <c r="H3" s="364"/>
      <c r="I3" s="364"/>
      <c r="J3" s="364"/>
      <c r="K3" s="364"/>
    </row>
    <row r="4" spans="1:11" x14ac:dyDescent="0.3">
      <c r="A4" s="134"/>
      <c r="B4" s="245"/>
      <c r="C4" s="273" t="s">
        <v>399</v>
      </c>
      <c r="D4" s="246"/>
      <c r="E4" s="247"/>
      <c r="F4" s="248"/>
      <c r="G4" s="249"/>
      <c r="H4" s="249"/>
      <c r="I4" s="249"/>
      <c r="J4" s="365" t="s">
        <v>541</v>
      </c>
      <c r="K4" s="366"/>
    </row>
    <row r="5" spans="1:11" ht="118.8" x14ac:dyDescent="0.3">
      <c r="A5" s="134"/>
      <c r="B5" s="221" t="s">
        <v>72</v>
      </c>
      <c r="C5" s="222" t="s">
        <v>336</v>
      </c>
      <c r="D5" s="223" t="s">
        <v>21</v>
      </c>
      <c r="E5" s="224" t="s">
        <v>21</v>
      </c>
      <c r="F5" s="225" t="s">
        <v>338</v>
      </c>
      <c r="G5" s="223" t="str">
        <f>IF(AND(H5="Fully Aligned",I5="Fully Aligned"),"Fully Aligned",IF(AND(H5="Not Aligned",I5="Not Aligned"),"Not Aligned",IF(AND(H5="Partially Aligned",I5="Not Aligned"),"Not Aligned",IF(AND(H5="Not Aligned",I5="Partially Aligned"),"Not Aligned",IF(AND(H5="N/A",I5="N/A"),"N/A",IF(AND(H5="N/A",I5&lt;&gt;"N/A"),"ERROR",IF(AND(I5="N/A",H5&lt;&gt;"N/A"),"ERROR",IF(OR(H5="",I5=""),"","Partially Aligned"))))))))</f>
        <v>Fully Aligned</v>
      </c>
      <c r="H5" s="226" t="s">
        <v>8</v>
      </c>
      <c r="I5" s="226" t="s">
        <v>8</v>
      </c>
      <c r="J5" s="319" t="s">
        <v>628</v>
      </c>
      <c r="K5" s="324" t="s">
        <v>550</v>
      </c>
    </row>
    <row r="6" spans="1:11" ht="118.8" x14ac:dyDescent="0.3">
      <c r="A6" s="134"/>
      <c r="B6" s="221" t="s">
        <v>73</v>
      </c>
      <c r="C6" s="222" t="s">
        <v>337</v>
      </c>
      <c r="D6" s="223" t="s">
        <v>21</v>
      </c>
      <c r="E6" s="224" t="s">
        <v>21</v>
      </c>
      <c r="F6" s="225" t="s">
        <v>413</v>
      </c>
      <c r="G6" s="223" t="str">
        <f t="shared" ref="G6:G69" si="0">IF(AND(H6="Fully Aligned",I6="Fully Aligned"),"Fully Aligned",IF(AND(H6="Not Aligned",I6="Not Aligned"),"Not Aligned",IF(AND(H6="Partially Aligned",I6="Not Aligned"),"Not Aligned",IF(AND(H6="Not Aligned",I6="Partially Aligned"),"Not Aligned",IF(AND(H6="N/A",I6="N/A"),"N/A",IF(AND(H6="N/A",I6&lt;&gt;"N/A"),"ERROR",IF(AND(I6="N/A",H6&lt;&gt;"N/A"),"ERROR",IF(OR(H6="",I6=""),"","Partially Aligned"))))))))</f>
        <v>Fully Aligned</v>
      </c>
      <c r="H6" s="226" t="s">
        <v>8</v>
      </c>
      <c r="I6" s="226" t="s">
        <v>8</v>
      </c>
      <c r="J6" s="319" t="s">
        <v>581</v>
      </c>
      <c r="K6" s="325" t="s">
        <v>582</v>
      </c>
    </row>
    <row r="7" spans="1:11" x14ac:dyDescent="0.3">
      <c r="A7" s="134"/>
      <c r="B7" s="250"/>
      <c r="C7" s="272" t="s">
        <v>339</v>
      </c>
      <c r="D7" s="251"/>
      <c r="E7" s="252"/>
      <c r="F7" s="253"/>
      <c r="G7" s="253"/>
      <c r="H7" s="251"/>
      <c r="I7" s="251"/>
      <c r="J7" s="254"/>
      <c r="K7" s="254"/>
    </row>
    <row r="8" spans="1:11" ht="39.6" x14ac:dyDescent="0.3">
      <c r="A8" s="134"/>
      <c r="B8" s="221" t="s">
        <v>74</v>
      </c>
      <c r="C8" s="228" t="s">
        <v>430</v>
      </c>
      <c r="D8" s="223" t="s">
        <v>21</v>
      </c>
      <c r="E8" s="224" t="s">
        <v>21</v>
      </c>
      <c r="F8" s="225" t="s">
        <v>340</v>
      </c>
      <c r="G8" s="223" t="str">
        <f t="shared" si="0"/>
        <v>Fully Aligned</v>
      </c>
      <c r="H8" s="315" t="s">
        <v>8</v>
      </c>
      <c r="I8" s="315" t="s">
        <v>8</v>
      </c>
      <c r="J8" s="319" t="s">
        <v>629</v>
      </c>
      <c r="K8" s="326" t="s">
        <v>551</v>
      </c>
    </row>
    <row r="9" spans="1:11" ht="105.6" x14ac:dyDescent="0.3">
      <c r="A9" s="134"/>
      <c r="B9" s="221" t="s">
        <v>75</v>
      </c>
      <c r="C9" s="222" t="s">
        <v>342</v>
      </c>
      <c r="D9" s="223" t="s">
        <v>21</v>
      </c>
      <c r="E9" s="224" t="s">
        <v>21</v>
      </c>
      <c r="F9" s="225" t="s">
        <v>341</v>
      </c>
      <c r="G9" s="223" t="str">
        <f t="shared" si="0"/>
        <v>Fully Aligned</v>
      </c>
      <c r="H9" s="315" t="s">
        <v>8</v>
      </c>
      <c r="I9" s="315" t="s">
        <v>8</v>
      </c>
      <c r="J9" s="320" t="s">
        <v>630</v>
      </c>
      <c r="K9" s="319" t="s">
        <v>631</v>
      </c>
    </row>
    <row r="10" spans="1:11" ht="66" x14ac:dyDescent="0.3">
      <c r="A10" s="134"/>
      <c r="B10" s="221" t="s">
        <v>76</v>
      </c>
      <c r="C10" s="222" t="s">
        <v>429</v>
      </c>
      <c r="D10" s="223" t="s">
        <v>21</v>
      </c>
      <c r="E10" s="224" t="s">
        <v>21</v>
      </c>
      <c r="F10" s="225" t="s">
        <v>428</v>
      </c>
      <c r="G10" s="223" t="str">
        <f t="shared" si="0"/>
        <v>Fully Aligned</v>
      </c>
      <c r="H10" s="315" t="s">
        <v>8</v>
      </c>
      <c r="I10" s="315" t="s">
        <v>8</v>
      </c>
      <c r="J10" s="320" t="s">
        <v>584</v>
      </c>
      <c r="K10" s="324" t="s">
        <v>583</v>
      </c>
    </row>
    <row r="11" spans="1:11" x14ac:dyDescent="0.3">
      <c r="A11" s="134"/>
      <c r="B11" s="250"/>
      <c r="C11" s="272" t="s">
        <v>14</v>
      </c>
      <c r="D11" s="251"/>
      <c r="E11" s="252"/>
      <c r="F11" s="253"/>
      <c r="G11" s="253"/>
      <c r="H11" s="251"/>
      <c r="I11" s="251"/>
      <c r="J11" s="254"/>
      <c r="K11" s="254"/>
    </row>
    <row r="12" spans="1:11" ht="92.4" x14ac:dyDescent="0.3">
      <c r="A12" s="134"/>
      <c r="B12" s="227" t="s">
        <v>77</v>
      </c>
      <c r="C12" s="228" t="s">
        <v>343</v>
      </c>
      <c r="D12" s="223" t="s">
        <v>21</v>
      </c>
      <c r="E12" s="224" t="s">
        <v>21</v>
      </c>
      <c r="F12" s="225" t="s">
        <v>344</v>
      </c>
      <c r="G12" s="223" t="str">
        <f t="shared" si="0"/>
        <v>Fully Aligned</v>
      </c>
      <c r="H12" s="317" t="s">
        <v>8</v>
      </c>
      <c r="I12" s="315" t="s">
        <v>8</v>
      </c>
      <c r="J12" s="319" t="s">
        <v>585</v>
      </c>
      <c r="K12" s="319" t="s">
        <v>586</v>
      </c>
    </row>
    <row r="13" spans="1:11" ht="66" x14ac:dyDescent="0.3">
      <c r="A13" s="134"/>
      <c r="B13" s="221" t="s">
        <v>79</v>
      </c>
      <c r="C13" s="222" t="s">
        <v>421</v>
      </c>
      <c r="D13" s="223" t="s">
        <v>21</v>
      </c>
      <c r="E13" s="224" t="s">
        <v>21</v>
      </c>
      <c r="F13" s="225" t="s">
        <v>345</v>
      </c>
      <c r="G13" s="223" t="str">
        <f t="shared" si="0"/>
        <v>Fully Aligned</v>
      </c>
      <c r="H13" s="315" t="s">
        <v>8</v>
      </c>
      <c r="I13" s="315" t="s">
        <v>8</v>
      </c>
      <c r="J13" s="320" t="s">
        <v>632</v>
      </c>
      <c r="K13" s="319" t="s">
        <v>633</v>
      </c>
    </row>
    <row r="14" spans="1:11" ht="92.4" x14ac:dyDescent="0.3">
      <c r="A14" s="134"/>
      <c r="B14" s="221" t="s">
        <v>80</v>
      </c>
      <c r="C14" s="222" t="s">
        <v>346</v>
      </c>
      <c r="D14" s="223" t="s">
        <v>21</v>
      </c>
      <c r="E14" s="224" t="s">
        <v>21</v>
      </c>
      <c r="F14" s="225" t="s">
        <v>347</v>
      </c>
      <c r="G14" s="223" t="str">
        <f t="shared" si="0"/>
        <v>Fully Aligned</v>
      </c>
      <c r="H14" s="315" t="s">
        <v>8</v>
      </c>
      <c r="I14" s="315" t="s">
        <v>8</v>
      </c>
      <c r="J14" s="208" t="s">
        <v>552</v>
      </c>
      <c r="K14" s="330" t="s">
        <v>553</v>
      </c>
    </row>
    <row r="15" spans="1:11" ht="52.8" x14ac:dyDescent="0.3">
      <c r="A15" s="134"/>
      <c r="B15" s="229" t="s">
        <v>81</v>
      </c>
      <c r="C15" s="222" t="s">
        <v>348</v>
      </c>
      <c r="D15" s="223" t="s">
        <v>21</v>
      </c>
      <c r="E15" s="224" t="s">
        <v>21</v>
      </c>
      <c r="F15" s="230" t="s">
        <v>410</v>
      </c>
      <c r="G15" s="223" t="str">
        <f t="shared" si="0"/>
        <v>Fully Aligned</v>
      </c>
      <c r="H15" s="315" t="s">
        <v>8</v>
      </c>
      <c r="I15" s="315" t="s">
        <v>8</v>
      </c>
      <c r="J15" s="320" t="s">
        <v>634</v>
      </c>
      <c r="K15" s="319" t="s">
        <v>554</v>
      </c>
    </row>
    <row r="16" spans="1:11" ht="171.6" x14ac:dyDescent="0.3">
      <c r="A16" s="134"/>
      <c r="B16" s="229" t="s">
        <v>82</v>
      </c>
      <c r="C16" s="222" t="s">
        <v>432</v>
      </c>
      <c r="D16" s="223" t="s">
        <v>21</v>
      </c>
      <c r="E16" s="224" t="s">
        <v>21</v>
      </c>
      <c r="F16" s="230" t="s">
        <v>411</v>
      </c>
      <c r="G16" s="223" t="str">
        <f t="shared" si="0"/>
        <v>Fully Aligned</v>
      </c>
      <c r="H16" s="315" t="s">
        <v>8</v>
      </c>
      <c r="I16" s="315" t="s">
        <v>8</v>
      </c>
      <c r="J16" s="320" t="s">
        <v>555</v>
      </c>
      <c r="K16" s="319" t="s">
        <v>589</v>
      </c>
    </row>
    <row r="17" spans="1:11" x14ac:dyDescent="0.3">
      <c r="A17" s="134"/>
      <c r="B17" s="255"/>
      <c r="C17" s="272" t="s">
        <v>15</v>
      </c>
      <c r="D17" s="251"/>
      <c r="E17" s="252"/>
      <c r="F17" s="253"/>
      <c r="G17" s="253"/>
      <c r="H17" s="251"/>
      <c r="I17" s="251"/>
      <c r="J17" s="254"/>
      <c r="K17" s="254"/>
    </row>
    <row r="18" spans="1:11" ht="66" x14ac:dyDescent="0.3">
      <c r="A18" s="134"/>
      <c r="B18" s="229" t="s">
        <v>84</v>
      </c>
      <c r="C18" s="222" t="s">
        <v>349</v>
      </c>
      <c r="D18" s="223" t="s">
        <v>21</v>
      </c>
      <c r="E18" s="224" t="s">
        <v>21</v>
      </c>
      <c r="F18" s="225" t="s">
        <v>350</v>
      </c>
      <c r="G18" s="223" t="str">
        <f t="shared" si="0"/>
        <v>Fully Aligned</v>
      </c>
      <c r="H18" s="315" t="s">
        <v>8</v>
      </c>
      <c r="I18" s="315" t="s">
        <v>8</v>
      </c>
      <c r="J18" s="320" t="s">
        <v>635</v>
      </c>
      <c r="K18" s="319" t="s">
        <v>556</v>
      </c>
    </row>
    <row r="19" spans="1:11" x14ac:dyDescent="0.3">
      <c r="A19" s="134"/>
      <c r="B19" s="255"/>
      <c r="C19" s="272" t="s">
        <v>161</v>
      </c>
      <c r="D19" s="251"/>
      <c r="E19" s="252"/>
      <c r="F19" s="253"/>
      <c r="G19" s="253"/>
      <c r="H19" s="251"/>
      <c r="I19" s="251"/>
      <c r="J19" s="254"/>
      <c r="K19" s="254"/>
    </row>
    <row r="20" spans="1:11" ht="39.6" x14ac:dyDescent="0.3">
      <c r="A20" s="134"/>
      <c r="B20" s="231" t="s">
        <v>85</v>
      </c>
      <c r="C20" s="228" t="s">
        <v>284</v>
      </c>
      <c r="D20" s="232" t="s">
        <v>21</v>
      </c>
      <c r="E20" s="233" t="s">
        <v>21</v>
      </c>
      <c r="F20" s="234" t="s">
        <v>160</v>
      </c>
      <c r="G20" s="223" t="str">
        <f t="shared" si="0"/>
        <v>Fully Aligned</v>
      </c>
      <c r="H20" s="315" t="s">
        <v>8</v>
      </c>
      <c r="I20" s="315" t="s">
        <v>8</v>
      </c>
      <c r="J20" s="320" t="s">
        <v>557</v>
      </c>
      <c r="K20" s="319" t="s">
        <v>539</v>
      </c>
    </row>
    <row r="21" spans="1:11" ht="250.8" x14ac:dyDescent="0.3">
      <c r="A21" s="134"/>
      <c r="B21" s="229" t="s">
        <v>422</v>
      </c>
      <c r="C21" s="235" t="s">
        <v>306</v>
      </c>
      <c r="D21" s="223" t="s">
        <v>21</v>
      </c>
      <c r="E21" s="224" t="s">
        <v>21</v>
      </c>
      <c r="F21" s="225" t="s">
        <v>412</v>
      </c>
      <c r="G21" s="223" t="str">
        <f t="shared" si="0"/>
        <v>Fully Aligned</v>
      </c>
      <c r="H21" s="315" t="s">
        <v>8</v>
      </c>
      <c r="I21" s="315" t="s">
        <v>8</v>
      </c>
      <c r="J21" s="320" t="s">
        <v>491</v>
      </c>
      <c r="K21" s="319" t="s">
        <v>588</v>
      </c>
    </row>
    <row r="22" spans="1:11" x14ac:dyDescent="0.3">
      <c r="A22" s="134"/>
      <c r="B22" s="255"/>
      <c r="C22" s="272" t="s">
        <v>16</v>
      </c>
      <c r="D22" s="251"/>
      <c r="E22" s="252"/>
      <c r="F22" s="253"/>
      <c r="G22" s="253"/>
      <c r="H22" s="251"/>
      <c r="I22" s="251"/>
      <c r="J22" s="254"/>
      <c r="K22" s="254"/>
    </row>
    <row r="23" spans="1:11" ht="54.75" customHeight="1" x14ac:dyDescent="0.3">
      <c r="A23" s="134"/>
      <c r="B23" s="256" t="s">
        <v>423</v>
      </c>
      <c r="C23" s="278" t="s">
        <v>431</v>
      </c>
      <c r="D23" s="257" t="s">
        <v>21</v>
      </c>
      <c r="E23" s="258" t="s">
        <v>21</v>
      </c>
      <c r="F23" s="259" t="s">
        <v>351</v>
      </c>
      <c r="G23" s="223" t="str">
        <f t="shared" si="0"/>
        <v>Fully Aligned</v>
      </c>
      <c r="H23" s="315" t="s">
        <v>8</v>
      </c>
      <c r="I23" s="315" t="s">
        <v>8</v>
      </c>
      <c r="J23" s="321" t="s">
        <v>558</v>
      </c>
      <c r="K23" s="326" t="s">
        <v>551</v>
      </c>
    </row>
    <row r="24" spans="1:11" ht="30" x14ac:dyDescent="0.3">
      <c r="A24" s="134"/>
      <c r="B24" s="266" t="s">
        <v>71</v>
      </c>
      <c r="C24" s="267" t="s">
        <v>265</v>
      </c>
      <c r="D24" s="268"/>
      <c r="E24" s="269"/>
      <c r="F24" s="270"/>
      <c r="G24" s="270"/>
      <c r="H24" s="268"/>
      <c r="I24" s="268"/>
      <c r="J24" s="271"/>
      <c r="K24" s="271"/>
    </row>
    <row r="25" spans="1:11" x14ac:dyDescent="0.3">
      <c r="A25" s="134"/>
      <c r="B25" s="260"/>
      <c r="C25" s="261" t="s">
        <v>1</v>
      </c>
      <c r="D25" s="262"/>
      <c r="E25" s="263"/>
      <c r="F25" s="264"/>
      <c r="G25" s="264"/>
      <c r="H25" s="262"/>
      <c r="I25" s="262"/>
      <c r="J25" s="265"/>
      <c r="K25" s="265"/>
    </row>
    <row r="26" spans="1:11" x14ac:dyDescent="0.3">
      <c r="A26" s="134"/>
      <c r="B26" s="250"/>
      <c r="C26" s="272" t="s">
        <v>183</v>
      </c>
      <c r="D26" s="251"/>
      <c r="E26" s="252"/>
      <c r="F26" s="253"/>
      <c r="G26" s="253"/>
      <c r="H26" s="251"/>
      <c r="I26" s="251"/>
      <c r="J26" s="254"/>
      <c r="K26" s="254"/>
    </row>
    <row r="27" spans="1:11" ht="87.75" customHeight="1" x14ac:dyDescent="0.3">
      <c r="A27" s="134"/>
      <c r="B27" s="221" t="s">
        <v>86</v>
      </c>
      <c r="C27" s="222" t="s">
        <v>352</v>
      </c>
      <c r="D27" s="223" t="s">
        <v>21</v>
      </c>
      <c r="E27" s="224" t="s">
        <v>21</v>
      </c>
      <c r="F27" s="225" t="s">
        <v>353</v>
      </c>
      <c r="G27" s="223" t="str">
        <f t="shared" si="0"/>
        <v>Fully Aligned</v>
      </c>
      <c r="H27" s="315" t="s">
        <v>8</v>
      </c>
      <c r="I27" s="315" t="s">
        <v>8</v>
      </c>
      <c r="J27" s="320" t="s">
        <v>559</v>
      </c>
      <c r="K27" s="320" t="s">
        <v>590</v>
      </c>
    </row>
    <row r="28" spans="1:11" ht="68.25" customHeight="1" x14ac:dyDescent="0.3">
      <c r="A28" s="134"/>
      <c r="B28" s="221" t="s">
        <v>89</v>
      </c>
      <c r="C28" s="222" t="s">
        <v>2</v>
      </c>
      <c r="D28" s="223" t="s">
        <v>21</v>
      </c>
      <c r="E28" s="224" t="s">
        <v>21</v>
      </c>
      <c r="F28" s="225" t="s">
        <v>353</v>
      </c>
      <c r="G28" s="223" t="str">
        <f t="shared" si="0"/>
        <v>Fully Aligned</v>
      </c>
      <c r="H28" s="315" t="s">
        <v>8</v>
      </c>
      <c r="I28" s="315" t="s">
        <v>8</v>
      </c>
      <c r="J28" s="319" t="s">
        <v>492</v>
      </c>
      <c r="K28" s="319" t="s">
        <v>560</v>
      </c>
    </row>
    <row r="29" spans="1:11" ht="39.6" x14ac:dyDescent="0.3">
      <c r="A29" s="134"/>
      <c r="B29" s="221" t="s">
        <v>87</v>
      </c>
      <c r="C29" s="222" t="s">
        <v>420</v>
      </c>
      <c r="D29" s="223" t="s">
        <v>21</v>
      </c>
      <c r="E29" s="224" t="s">
        <v>21</v>
      </c>
      <c r="F29" s="225" t="s">
        <v>414</v>
      </c>
      <c r="G29" s="223" t="str">
        <f t="shared" si="0"/>
        <v>Fully Aligned</v>
      </c>
      <c r="H29" s="315" t="s">
        <v>8</v>
      </c>
      <c r="I29" s="315" t="s">
        <v>8</v>
      </c>
      <c r="J29" s="319" t="s">
        <v>493</v>
      </c>
      <c r="K29" s="319" t="s">
        <v>561</v>
      </c>
    </row>
    <row r="30" spans="1:11" ht="107.25" customHeight="1" x14ac:dyDescent="0.3">
      <c r="A30" s="134"/>
      <c r="B30" s="221" t="s">
        <v>90</v>
      </c>
      <c r="C30" s="222" t="s">
        <v>364</v>
      </c>
      <c r="D30" s="223" t="s">
        <v>21</v>
      </c>
      <c r="E30" s="224" t="s">
        <v>21</v>
      </c>
      <c r="F30" s="225" t="s">
        <v>354</v>
      </c>
      <c r="G30" s="223" t="str">
        <f t="shared" si="0"/>
        <v>Fully Aligned</v>
      </c>
      <c r="H30" s="315" t="s">
        <v>8</v>
      </c>
      <c r="I30" s="315" t="s">
        <v>8</v>
      </c>
      <c r="J30" s="319" t="s">
        <v>494</v>
      </c>
      <c r="K30" s="319" t="s">
        <v>591</v>
      </c>
    </row>
    <row r="31" spans="1:11" ht="92.4" x14ac:dyDescent="0.3">
      <c r="A31" s="134"/>
      <c r="B31" s="221" t="s">
        <v>91</v>
      </c>
      <c r="C31" s="222" t="s">
        <v>285</v>
      </c>
      <c r="D31" s="223" t="s">
        <v>21</v>
      </c>
      <c r="E31" s="224" t="s">
        <v>21</v>
      </c>
      <c r="F31" s="225" t="s">
        <v>332</v>
      </c>
      <c r="G31" s="223" t="str">
        <f t="shared" si="0"/>
        <v>Fully Aligned</v>
      </c>
      <c r="H31" s="315" t="s">
        <v>8</v>
      </c>
      <c r="I31" s="315" t="s">
        <v>8</v>
      </c>
      <c r="J31" s="319" t="s">
        <v>495</v>
      </c>
      <c r="K31" s="319" t="s">
        <v>592</v>
      </c>
    </row>
    <row r="32" spans="1:11" ht="39.6" x14ac:dyDescent="0.3">
      <c r="A32" s="134"/>
      <c r="B32" s="221" t="s">
        <v>78</v>
      </c>
      <c r="C32" s="222" t="s">
        <v>184</v>
      </c>
      <c r="D32" s="223" t="s">
        <v>21</v>
      </c>
      <c r="E32" s="224" t="s">
        <v>21</v>
      </c>
      <c r="F32" s="225" t="s">
        <v>355</v>
      </c>
      <c r="G32" s="223" t="str">
        <f t="shared" si="0"/>
        <v>Fully Aligned</v>
      </c>
      <c r="H32" s="315" t="s">
        <v>8</v>
      </c>
      <c r="I32" s="315" t="s">
        <v>8</v>
      </c>
      <c r="J32" s="319" t="s">
        <v>496</v>
      </c>
      <c r="K32" s="319" t="s">
        <v>497</v>
      </c>
    </row>
    <row r="33" spans="1:11" ht="105.6" x14ac:dyDescent="0.3">
      <c r="A33" s="134"/>
      <c r="B33" s="221" t="s">
        <v>88</v>
      </c>
      <c r="C33" s="222" t="s">
        <v>286</v>
      </c>
      <c r="D33" s="223" t="s">
        <v>21</v>
      </c>
      <c r="E33" s="224" t="s">
        <v>21</v>
      </c>
      <c r="F33" s="242" t="s">
        <v>330</v>
      </c>
      <c r="G33" s="223" t="str">
        <f t="shared" si="0"/>
        <v>Fully Aligned</v>
      </c>
      <c r="H33" s="315" t="s">
        <v>8</v>
      </c>
      <c r="I33" s="315" t="s">
        <v>8</v>
      </c>
      <c r="J33" s="320" t="s">
        <v>562</v>
      </c>
      <c r="K33" s="319" t="s">
        <v>593</v>
      </c>
    </row>
    <row r="34" spans="1:11" ht="39.6" x14ac:dyDescent="0.3">
      <c r="A34" s="134"/>
      <c r="B34" s="221" t="s">
        <v>92</v>
      </c>
      <c r="C34" s="222" t="s">
        <v>3</v>
      </c>
      <c r="D34" s="223" t="s">
        <v>21</v>
      </c>
      <c r="E34" s="224" t="s">
        <v>21</v>
      </c>
      <c r="F34" s="225" t="s">
        <v>415</v>
      </c>
      <c r="G34" s="223" t="str">
        <f t="shared" si="0"/>
        <v>Fully Aligned</v>
      </c>
      <c r="H34" s="315" t="s">
        <v>8</v>
      </c>
      <c r="I34" s="315" t="s">
        <v>8</v>
      </c>
      <c r="J34" s="320" t="s">
        <v>498</v>
      </c>
      <c r="K34" s="319" t="s">
        <v>594</v>
      </c>
    </row>
    <row r="35" spans="1:11" ht="118.8" x14ac:dyDescent="0.3">
      <c r="A35" s="134"/>
      <c r="B35" s="221" t="s">
        <v>93</v>
      </c>
      <c r="C35" s="222" t="s">
        <v>365</v>
      </c>
      <c r="D35" s="223" t="s">
        <v>21</v>
      </c>
      <c r="E35" s="224" t="s">
        <v>21</v>
      </c>
      <c r="F35" s="242" t="s">
        <v>356</v>
      </c>
      <c r="G35" s="223" t="str">
        <f t="shared" si="0"/>
        <v>Fully Aligned</v>
      </c>
      <c r="H35" s="315" t="s">
        <v>8</v>
      </c>
      <c r="I35" s="315" t="s">
        <v>8</v>
      </c>
      <c r="J35" s="320" t="s">
        <v>595</v>
      </c>
      <c r="K35" s="319" t="s">
        <v>596</v>
      </c>
    </row>
    <row r="36" spans="1:11" ht="69.75" customHeight="1" x14ac:dyDescent="0.3">
      <c r="A36" s="134"/>
      <c r="B36" s="221" t="s">
        <v>83</v>
      </c>
      <c r="C36" s="222" t="s">
        <v>185</v>
      </c>
      <c r="D36" s="232" t="s">
        <v>331</v>
      </c>
      <c r="E36" s="224" t="s">
        <v>311</v>
      </c>
      <c r="F36" s="225" t="s">
        <v>416</v>
      </c>
      <c r="G36" s="223" t="str">
        <f t="shared" si="0"/>
        <v>Fully Aligned</v>
      </c>
      <c r="H36" s="315" t="s">
        <v>8</v>
      </c>
      <c r="I36" s="315" t="s">
        <v>8</v>
      </c>
      <c r="J36" s="319" t="s">
        <v>597</v>
      </c>
      <c r="K36" s="319" t="s">
        <v>499</v>
      </c>
    </row>
    <row r="37" spans="1:11" ht="52.8" x14ac:dyDescent="0.3">
      <c r="A37" s="134"/>
      <c r="B37" s="221" t="s">
        <v>94</v>
      </c>
      <c r="C37" s="222" t="s">
        <v>288</v>
      </c>
      <c r="D37" s="223" t="s">
        <v>23</v>
      </c>
      <c r="E37" s="224" t="s">
        <v>311</v>
      </c>
      <c r="F37" s="225" t="s">
        <v>287</v>
      </c>
      <c r="G37" s="223" t="str">
        <f t="shared" si="0"/>
        <v>Fully Aligned</v>
      </c>
      <c r="H37" s="315" t="s">
        <v>8</v>
      </c>
      <c r="I37" s="315" t="s">
        <v>8</v>
      </c>
      <c r="J37" s="319" t="s">
        <v>500</v>
      </c>
      <c r="K37" s="319" t="s">
        <v>501</v>
      </c>
    </row>
    <row r="38" spans="1:11" ht="79.2" x14ac:dyDescent="0.3">
      <c r="A38" s="134"/>
      <c r="B38" s="229" t="s">
        <v>95</v>
      </c>
      <c r="C38" s="228" t="s">
        <v>419</v>
      </c>
      <c r="D38" s="232" t="s">
        <v>23</v>
      </c>
      <c r="E38" s="224" t="s">
        <v>311</v>
      </c>
      <c r="F38" s="225" t="s">
        <v>357</v>
      </c>
      <c r="G38" s="223" t="str">
        <f t="shared" si="0"/>
        <v>Fully Aligned</v>
      </c>
      <c r="H38" s="315" t="s">
        <v>8</v>
      </c>
      <c r="I38" s="315" t="s">
        <v>8</v>
      </c>
      <c r="J38" s="319" t="s">
        <v>563</v>
      </c>
      <c r="K38" s="319" t="s">
        <v>502</v>
      </c>
    </row>
    <row r="39" spans="1:11" ht="105.6" x14ac:dyDescent="0.3">
      <c r="A39" s="134"/>
      <c r="B39" s="229" t="s">
        <v>96</v>
      </c>
      <c r="C39" s="222" t="s">
        <v>366</v>
      </c>
      <c r="D39" s="223" t="s">
        <v>23</v>
      </c>
      <c r="E39" s="224" t="s">
        <v>311</v>
      </c>
      <c r="F39" s="225" t="s">
        <v>289</v>
      </c>
      <c r="G39" s="223" t="str">
        <f t="shared" si="0"/>
        <v>Fully Aligned</v>
      </c>
      <c r="H39" s="315" t="s">
        <v>8</v>
      </c>
      <c r="I39" s="315" t="s">
        <v>8</v>
      </c>
      <c r="J39" s="319" t="s">
        <v>564</v>
      </c>
      <c r="K39" s="319" t="s">
        <v>598</v>
      </c>
    </row>
    <row r="40" spans="1:11" ht="79.2" x14ac:dyDescent="0.3">
      <c r="A40" s="134"/>
      <c r="B40" s="229" t="s">
        <v>97</v>
      </c>
      <c r="C40" s="222" t="s">
        <v>367</v>
      </c>
      <c r="D40" s="232" t="s">
        <v>23</v>
      </c>
      <c r="E40" s="224" t="s">
        <v>311</v>
      </c>
      <c r="F40" s="225" t="s">
        <v>290</v>
      </c>
      <c r="G40" s="223" t="str">
        <f t="shared" si="0"/>
        <v>Fully Aligned</v>
      </c>
      <c r="H40" s="315" t="s">
        <v>8</v>
      </c>
      <c r="I40" s="315" t="s">
        <v>8</v>
      </c>
      <c r="J40" s="319" t="s">
        <v>636</v>
      </c>
      <c r="K40" s="319" t="s">
        <v>565</v>
      </c>
    </row>
    <row r="41" spans="1:11" ht="52.8" x14ac:dyDescent="0.3">
      <c r="A41" s="134"/>
      <c r="B41" s="229" t="s">
        <v>98</v>
      </c>
      <c r="C41" s="222" t="s">
        <v>186</v>
      </c>
      <c r="D41" s="232" t="s">
        <v>331</v>
      </c>
      <c r="E41" s="224" t="s">
        <v>312</v>
      </c>
      <c r="F41" s="242" t="s">
        <v>358</v>
      </c>
      <c r="G41" s="223" t="str">
        <f t="shared" si="0"/>
        <v>N/A</v>
      </c>
      <c r="H41" s="315" t="s">
        <v>232</v>
      </c>
      <c r="I41" s="315" t="s">
        <v>232</v>
      </c>
      <c r="J41" s="319" t="s">
        <v>566</v>
      </c>
      <c r="K41" s="319" t="s">
        <v>566</v>
      </c>
    </row>
    <row r="42" spans="1:11" ht="39.6" x14ac:dyDescent="0.3">
      <c r="A42" s="134"/>
      <c r="B42" s="229" t="s">
        <v>99</v>
      </c>
      <c r="C42" s="222" t="s">
        <v>368</v>
      </c>
      <c r="D42" s="232" t="s">
        <v>331</v>
      </c>
      <c r="E42" s="224" t="s">
        <v>311</v>
      </c>
      <c r="F42" s="225" t="s">
        <v>359</v>
      </c>
      <c r="G42" s="223" t="str">
        <f t="shared" si="0"/>
        <v>Fully Aligned</v>
      </c>
      <c r="H42" s="317" t="s">
        <v>8</v>
      </c>
      <c r="I42" s="317" t="s">
        <v>8</v>
      </c>
      <c r="J42" s="319" t="s">
        <v>503</v>
      </c>
      <c r="K42" s="319" t="s">
        <v>504</v>
      </c>
    </row>
    <row r="43" spans="1:11" ht="39.6" x14ac:dyDescent="0.3">
      <c r="A43" s="134"/>
      <c r="B43" s="229" t="s">
        <v>100</v>
      </c>
      <c r="C43" s="222" t="s">
        <v>369</v>
      </c>
      <c r="D43" s="223" t="s">
        <v>22</v>
      </c>
      <c r="E43" s="224" t="s">
        <v>311</v>
      </c>
      <c r="F43" s="225" t="s">
        <v>42</v>
      </c>
      <c r="G43" s="223" t="str">
        <f t="shared" si="0"/>
        <v>N/A</v>
      </c>
      <c r="H43" s="317" t="s">
        <v>232</v>
      </c>
      <c r="I43" s="317" t="s">
        <v>232</v>
      </c>
      <c r="J43" s="319" t="s">
        <v>566</v>
      </c>
      <c r="K43" s="319" t="s">
        <v>566</v>
      </c>
    </row>
    <row r="44" spans="1:11" ht="26.4" x14ac:dyDescent="0.3">
      <c r="A44" s="134"/>
      <c r="B44" s="229" t="s">
        <v>101</v>
      </c>
      <c r="C44" s="222" t="s">
        <v>187</v>
      </c>
      <c r="D44" s="223" t="s">
        <v>22</v>
      </c>
      <c r="E44" s="224" t="s">
        <v>311</v>
      </c>
      <c r="F44" s="225" t="s">
        <v>40</v>
      </c>
      <c r="G44" s="223" t="str">
        <f t="shared" si="0"/>
        <v>N/A</v>
      </c>
      <c r="H44" s="315" t="s">
        <v>232</v>
      </c>
      <c r="I44" s="315" t="s">
        <v>232</v>
      </c>
      <c r="J44" s="319" t="s">
        <v>566</v>
      </c>
      <c r="K44" s="319" t="s">
        <v>566</v>
      </c>
    </row>
    <row r="45" spans="1:11" ht="66" x14ac:dyDescent="0.3">
      <c r="A45" s="134"/>
      <c r="B45" s="229" t="s">
        <v>102</v>
      </c>
      <c r="C45" s="222" t="s">
        <v>370</v>
      </c>
      <c r="D45" s="223" t="s">
        <v>22</v>
      </c>
      <c r="E45" s="224" t="s">
        <v>311</v>
      </c>
      <c r="F45" s="225" t="s">
        <v>41</v>
      </c>
      <c r="G45" s="223" t="str">
        <f t="shared" si="0"/>
        <v>N/A</v>
      </c>
      <c r="H45" s="315" t="s">
        <v>232</v>
      </c>
      <c r="I45" s="315" t="s">
        <v>232</v>
      </c>
      <c r="J45" s="319" t="s">
        <v>566</v>
      </c>
      <c r="K45" s="319" t="s">
        <v>566</v>
      </c>
    </row>
    <row r="46" spans="1:11" ht="39.6" x14ac:dyDescent="0.3">
      <c r="A46" s="134"/>
      <c r="B46" s="229" t="s">
        <v>103</v>
      </c>
      <c r="C46" s="222" t="s">
        <v>371</v>
      </c>
      <c r="D46" s="223" t="s">
        <v>22</v>
      </c>
      <c r="E46" s="224" t="s">
        <v>21</v>
      </c>
      <c r="F46" s="225" t="s">
        <v>32</v>
      </c>
      <c r="G46" s="223" t="str">
        <f t="shared" si="0"/>
        <v>N/A</v>
      </c>
      <c r="H46" s="315" t="s">
        <v>232</v>
      </c>
      <c r="I46" s="315" t="s">
        <v>232</v>
      </c>
      <c r="J46" s="319" t="s">
        <v>566</v>
      </c>
      <c r="K46" s="319" t="s">
        <v>566</v>
      </c>
    </row>
    <row r="47" spans="1:11" ht="26.4" x14ac:dyDescent="0.3">
      <c r="A47" s="134"/>
      <c r="B47" s="229" t="s">
        <v>104</v>
      </c>
      <c r="C47" s="222" t="s">
        <v>33</v>
      </c>
      <c r="D47" s="223" t="s">
        <v>22</v>
      </c>
      <c r="E47" s="224" t="s">
        <v>21</v>
      </c>
      <c r="F47" s="225" t="s">
        <v>34</v>
      </c>
      <c r="G47" s="223" t="str">
        <f t="shared" si="0"/>
        <v>N/A</v>
      </c>
      <c r="H47" s="315" t="s">
        <v>232</v>
      </c>
      <c r="I47" s="315" t="s">
        <v>232</v>
      </c>
      <c r="J47" s="319" t="s">
        <v>566</v>
      </c>
      <c r="K47" s="319" t="s">
        <v>566</v>
      </c>
    </row>
    <row r="48" spans="1:11" ht="66" x14ac:dyDescent="0.3">
      <c r="A48" s="134"/>
      <c r="B48" s="229" t="s">
        <v>105</v>
      </c>
      <c r="C48" s="222" t="s">
        <v>372</v>
      </c>
      <c r="D48" s="232" t="s">
        <v>331</v>
      </c>
      <c r="E48" s="224" t="s">
        <v>21</v>
      </c>
      <c r="F48" s="225" t="s">
        <v>328</v>
      </c>
      <c r="G48" s="223" t="str">
        <f t="shared" si="0"/>
        <v>Fully Aligned</v>
      </c>
      <c r="H48" s="315" t="s">
        <v>8</v>
      </c>
      <c r="I48" s="315" t="s">
        <v>8</v>
      </c>
      <c r="J48" s="319" t="s">
        <v>505</v>
      </c>
      <c r="K48" s="319" t="s">
        <v>567</v>
      </c>
    </row>
    <row r="49" spans="1:11" ht="132" x14ac:dyDescent="0.3">
      <c r="A49" s="134"/>
      <c r="B49" s="229" t="s">
        <v>106</v>
      </c>
      <c r="C49" s="222" t="s">
        <v>35</v>
      </c>
      <c r="D49" s="232" t="s">
        <v>331</v>
      </c>
      <c r="E49" s="224" t="s">
        <v>21</v>
      </c>
      <c r="F49" s="225" t="s">
        <v>36</v>
      </c>
      <c r="G49" s="223" t="str">
        <f t="shared" si="0"/>
        <v>Fully Aligned</v>
      </c>
      <c r="H49" s="315" t="s">
        <v>8</v>
      </c>
      <c r="I49" s="315" t="s">
        <v>8</v>
      </c>
      <c r="J49" s="319" t="s">
        <v>506</v>
      </c>
      <c r="K49" s="319" t="s">
        <v>599</v>
      </c>
    </row>
    <row r="50" spans="1:11" ht="66" x14ac:dyDescent="0.3">
      <c r="A50" s="134"/>
      <c r="B50" s="229" t="s">
        <v>107</v>
      </c>
      <c r="C50" s="222" t="s">
        <v>291</v>
      </c>
      <c r="D50" s="232" t="s">
        <v>21</v>
      </c>
      <c r="E50" s="224" t="s">
        <v>21</v>
      </c>
      <c r="F50" s="242" t="s">
        <v>417</v>
      </c>
      <c r="G50" s="223" t="str">
        <f t="shared" si="0"/>
        <v>Fully Aligned</v>
      </c>
      <c r="H50" s="315" t="s">
        <v>8</v>
      </c>
      <c r="I50" s="315" t="s">
        <v>8</v>
      </c>
      <c r="J50" s="319" t="s">
        <v>507</v>
      </c>
      <c r="K50" s="319" t="s">
        <v>568</v>
      </c>
    </row>
    <row r="51" spans="1:11" ht="79.2" x14ac:dyDescent="0.3">
      <c r="A51" s="134"/>
      <c r="B51" s="229" t="s">
        <v>108</v>
      </c>
      <c r="C51" s="222" t="s">
        <v>373</v>
      </c>
      <c r="D51" s="232" t="s">
        <v>21</v>
      </c>
      <c r="E51" s="224" t="s">
        <v>21</v>
      </c>
      <c r="F51" s="225" t="s">
        <v>360</v>
      </c>
      <c r="G51" s="223" t="str">
        <f t="shared" si="0"/>
        <v>Fully Aligned</v>
      </c>
      <c r="H51" s="315" t="s">
        <v>8</v>
      </c>
      <c r="I51" s="315" t="s">
        <v>8</v>
      </c>
      <c r="J51" s="319" t="s">
        <v>637</v>
      </c>
      <c r="K51" s="319" t="s">
        <v>508</v>
      </c>
    </row>
    <row r="52" spans="1:11" ht="79.2" x14ac:dyDescent="0.3">
      <c r="A52" s="134"/>
      <c r="B52" s="229" t="s">
        <v>109</v>
      </c>
      <c r="C52" s="222" t="s">
        <v>4</v>
      </c>
      <c r="D52" s="232" t="s">
        <v>21</v>
      </c>
      <c r="E52" s="224" t="s">
        <v>21</v>
      </c>
      <c r="F52" s="225" t="s">
        <v>361</v>
      </c>
      <c r="G52" s="223" t="str">
        <f t="shared" si="0"/>
        <v>Fully Aligned</v>
      </c>
      <c r="H52" s="315" t="s">
        <v>8</v>
      </c>
      <c r="I52" s="315" t="s">
        <v>8</v>
      </c>
      <c r="J52" s="319" t="s">
        <v>509</v>
      </c>
      <c r="K52" s="319" t="s">
        <v>569</v>
      </c>
    </row>
    <row r="53" spans="1:11" ht="252.75" customHeight="1" x14ac:dyDescent="0.3">
      <c r="A53" s="134"/>
      <c r="B53" s="229" t="s">
        <v>110</v>
      </c>
      <c r="C53" s="222" t="s">
        <v>638</v>
      </c>
      <c r="D53" s="232" t="s">
        <v>331</v>
      </c>
      <c r="E53" s="224" t="s">
        <v>21</v>
      </c>
      <c r="F53" s="225" t="s">
        <v>37</v>
      </c>
      <c r="G53" s="223" t="str">
        <f t="shared" si="0"/>
        <v>Fully Aligned</v>
      </c>
      <c r="H53" s="315" t="s">
        <v>8</v>
      </c>
      <c r="I53" s="315" t="s">
        <v>8</v>
      </c>
      <c r="J53" s="319" t="s">
        <v>639</v>
      </c>
      <c r="K53" s="319" t="s">
        <v>600</v>
      </c>
    </row>
    <row r="54" spans="1:11" ht="298.5" customHeight="1" x14ac:dyDescent="0.3">
      <c r="A54" s="134"/>
      <c r="B54" s="229" t="s">
        <v>111</v>
      </c>
      <c r="C54" s="228" t="s">
        <v>374</v>
      </c>
      <c r="D54" s="232" t="s">
        <v>21</v>
      </c>
      <c r="E54" s="233" t="s">
        <v>21</v>
      </c>
      <c r="F54" s="242" t="s">
        <v>362</v>
      </c>
      <c r="G54" s="223" t="str">
        <f t="shared" si="0"/>
        <v>Fully Aligned</v>
      </c>
      <c r="H54" s="315" t="s">
        <v>8</v>
      </c>
      <c r="I54" s="315" t="s">
        <v>8</v>
      </c>
      <c r="J54" s="319" t="s">
        <v>510</v>
      </c>
      <c r="K54" s="319" t="s">
        <v>601</v>
      </c>
    </row>
    <row r="55" spans="1:11" ht="39.6" x14ac:dyDescent="0.3">
      <c r="A55" s="134"/>
      <c r="B55" s="229" t="s">
        <v>112</v>
      </c>
      <c r="C55" s="222" t="s">
        <v>43</v>
      </c>
      <c r="D55" s="223" t="s">
        <v>22</v>
      </c>
      <c r="E55" s="224" t="s">
        <v>312</v>
      </c>
      <c r="F55" s="225" t="s">
        <v>363</v>
      </c>
      <c r="G55" s="223" t="str">
        <f t="shared" si="0"/>
        <v>N/A</v>
      </c>
      <c r="H55" s="315" t="s">
        <v>232</v>
      </c>
      <c r="I55" s="315" t="s">
        <v>232</v>
      </c>
      <c r="J55" s="319" t="s">
        <v>566</v>
      </c>
      <c r="K55" s="319" t="s">
        <v>566</v>
      </c>
    </row>
    <row r="56" spans="1:11" ht="39.6" x14ac:dyDescent="0.3">
      <c r="A56" s="134"/>
      <c r="B56" s="229" t="s">
        <v>113</v>
      </c>
      <c r="C56" s="222" t="s">
        <v>335</v>
      </c>
      <c r="D56" s="224" t="s">
        <v>22</v>
      </c>
      <c r="E56" s="224" t="s">
        <v>312</v>
      </c>
      <c r="F56" s="225" t="s">
        <v>334</v>
      </c>
      <c r="G56" s="223" t="str">
        <f t="shared" si="0"/>
        <v>N/A</v>
      </c>
      <c r="H56" s="315" t="s">
        <v>232</v>
      </c>
      <c r="I56" s="315" t="s">
        <v>232</v>
      </c>
      <c r="J56" s="319" t="s">
        <v>566</v>
      </c>
      <c r="K56" s="319" t="s">
        <v>566</v>
      </c>
    </row>
    <row r="57" spans="1:11" x14ac:dyDescent="0.3">
      <c r="A57" s="134"/>
      <c r="B57" s="236"/>
      <c r="C57" s="237" t="s">
        <v>5</v>
      </c>
      <c r="D57" s="238"/>
      <c r="E57" s="239"/>
      <c r="F57" s="240"/>
      <c r="G57" s="240"/>
      <c r="H57" s="238"/>
      <c r="I57" s="238"/>
      <c r="J57" s="241"/>
      <c r="K57" s="241"/>
    </row>
    <row r="58" spans="1:11" x14ac:dyDescent="0.3">
      <c r="A58" s="134"/>
      <c r="B58" s="250"/>
      <c r="C58" s="272" t="s">
        <v>183</v>
      </c>
      <c r="D58" s="251"/>
      <c r="E58" s="252"/>
      <c r="F58" s="253"/>
      <c r="G58" s="253"/>
      <c r="H58" s="251"/>
      <c r="I58" s="251"/>
      <c r="J58" s="254"/>
      <c r="K58" s="254"/>
    </row>
    <row r="59" spans="1:11" ht="79.2" x14ac:dyDescent="0.3">
      <c r="A59" s="134"/>
      <c r="B59" s="229" t="s">
        <v>114</v>
      </c>
      <c r="C59" s="222" t="s">
        <v>640</v>
      </c>
      <c r="D59" s="233" t="s">
        <v>21</v>
      </c>
      <c r="E59" s="224" t="s">
        <v>21</v>
      </c>
      <c r="F59" s="225" t="s">
        <v>377</v>
      </c>
      <c r="G59" s="223" t="str">
        <f t="shared" si="0"/>
        <v>Fully Aligned</v>
      </c>
      <c r="H59" s="315" t="s">
        <v>8</v>
      </c>
      <c r="I59" s="315" t="s">
        <v>8</v>
      </c>
      <c r="J59" s="320" t="s">
        <v>511</v>
      </c>
      <c r="K59" s="319" t="s">
        <v>570</v>
      </c>
    </row>
    <row r="60" spans="1:11" ht="52.8" x14ac:dyDescent="0.3">
      <c r="A60" s="134"/>
      <c r="B60" s="229" t="s">
        <v>115</v>
      </c>
      <c r="C60" s="222" t="s">
        <v>418</v>
      </c>
      <c r="D60" s="233" t="s">
        <v>21</v>
      </c>
      <c r="E60" s="224" t="s">
        <v>21</v>
      </c>
      <c r="F60" s="225" t="s">
        <v>377</v>
      </c>
      <c r="G60" s="223" t="str">
        <f t="shared" si="0"/>
        <v>Fully Aligned</v>
      </c>
      <c r="H60" s="315" t="s">
        <v>8</v>
      </c>
      <c r="I60" s="315" t="s">
        <v>8</v>
      </c>
      <c r="J60" s="320" t="s">
        <v>512</v>
      </c>
      <c r="K60" s="319" t="s">
        <v>571</v>
      </c>
    </row>
    <row r="61" spans="1:11" ht="52.8" x14ac:dyDescent="0.3">
      <c r="A61" s="134"/>
      <c r="B61" s="229" t="s">
        <v>116</v>
      </c>
      <c r="C61" s="228" t="s">
        <v>375</v>
      </c>
      <c r="D61" s="232" t="s">
        <v>331</v>
      </c>
      <c r="E61" s="233" t="s">
        <v>21</v>
      </c>
      <c r="F61" s="242" t="s">
        <v>376</v>
      </c>
      <c r="G61" s="223" t="str">
        <f t="shared" si="0"/>
        <v>Fully Aligned</v>
      </c>
      <c r="H61" s="315" t="s">
        <v>8</v>
      </c>
      <c r="I61" s="315" t="s">
        <v>8</v>
      </c>
      <c r="J61" s="320" t="s">
        <v>513</v>
      </c>
      <c r="K61" s="319" t="s">
        <v>572</v>
      </c>
    </row>
    <row r="62" spans="1:11" ht="39.6" x14ac:dyDescent="0.3">
      <c r="A62" s="134"/>
      <c r="B62" s="229" t="s">
        <v>117</v>
      </c>
      <c r="C62" s="222" t="s">
        <v>386</v>
      </c>
      <c r="D62" s="224" t="s">
        <v>22</v>
      </c>
      <c r="E62" s="224" t="s">
        <v>311</v>
      </c>
      <c r="F62" s="225" t="s">
        <v>378</v>
      </c>
      <c r="G62" s="223" t="str">
        <f t="shared" si="0"/>
        <v>N/A</v>
      </c>
      <c r="H62" s="315" t="s">
        <v>232</v>
      </c>
      <c r="I62" s="315" t="s">
        <v>232</v>
      </c>
      <c r="J62" s="319" t="s">
        <v>566</v>
      </c>
      <c r="K62" s="319" t="s">
        <v>566</v>
      </c>
    </row>
    <row r="63" spans="1:11" ht="39.6" x14ac:dyDescent="0.3">
      <c r="A63" s="134"/>
      <c r="B63" s="229" t="s">
        <v>118</v>
      </c>
      <c r="C63" s="222" t="s">
        <v>387</v>
      </c>
      <c r="D63" s="224" t="s">
        <v>22</v>
      </c>
      <c r="E63" s="224" t="s">
        <v>311</v>
      </c>
      <c r="F63" s="225" t="s">
        <v>44</v>
      </c>
      <c r="G63" s="223" t="str">
        <f t="shared" si="0"/>
        <v>N/A</v>
      </c>
      <c r="H63" s="315" t="s">
        <v>232</v>
      </c>
      <c r="I63" s="315" t="s">
        <v>232</v>
      </c>
      <c r="J63" s="319" t="s">
        <v>566</v>
      </c>
      <c r="K63" s="319" t="s">
        <v>566</v>
      </c>
    </row>
    <row r="64" spans="1:11" ht="330" x14ac:dyDescent="0.3">
      <c r="A64" s="134"/>
      <c r="B64" s="229" t="s">
        <v>119</v>
      </c>
      <c r="C64" s="222" t="s">
        <v>388</v>
      </c>
      <c r="D64" s="232" t="s">
        <v>331</v>
      </c>
      <c r="E64" s="224" t="s">
        <v>311</v>
      </c>
      <c r="F64" s="225" t="s">
        <v>379</v>
      </c>
      <c r="G64" s="223" t="str">
        <f t="shared" si="0"/>
        <v>Fully Aligned</v>
      </c>
      <c r="H64" s="315" t="s">
        <v>8</v>
      </c>
      <c r="I64" s="315" t="s">
        <v>8</v>
      </c>
      <c r="J64" s="320" t="s">
        <v>514</v>
      </c>
      <c r="K64" s="319" t="s">
        <v>641</v>
      </c>
    </row>
    <row r="65" spans="1:11" ht="26.4" x14ac:dyDescent="0.3">
      <c r="A65" s="134"/>
      <c r="B65" s="229" t="s">
        <v>120</v>
      </c>
      <c r="C65" s="222" t="s">
        <v>45</v>
      </c>
      <c r="D65" s="224" t="s">
        <v>22</v>
      </c>
      <c r="E65" s="224" t="s">
        <v>311</v>
      </c>
      <c r="F65" s="225" t="s">
        <v>380</v>
      </c>
      <c r="G65" s="223" t="str">
        <f t="shared" si="0"/>
        <v>N/A</v>
      </c>
      <c r="H65" s="315" t="s">
        <v>232</v>
      </c>
      <c r="I65" s="315" t="s">
        <v>232</v>
      </c>
      <c r="J65" s="319" t="s">
        <v>566</v>
      </c>
      <c r="K65" s="319" t="s">
        <v>566</v>
      </c>
    </row>
    <row r="66" spans="1:11" ht="39.6" x14ac:dyDescent="0.3">
      <c r="A66" s="134"/>
      <c r="B66" s="229" t="s">
        <v>121</v>
      </c>
      <c r="C66" s="222" t="s">
        <v>389</v>
      </c>
      <c r="D66" s="224" t="s">
        <v>22</v>
      </c>
      <c r="E66" s="224" t="s">
        <v>311</v>
      </c>
      <c r="F66" s="225" t="s">
        <v>381</v>
      </c>
      <c r="G66" s="223" t="str">
        <f t="shared" si="0"/>
        <v>N/A</v>
      </c>
      <c r="H66" s="315" t="s">
        <v>232</v>
      </c>
      <c r="I66" s="315" t="s">
        <v>232</v>
      </c>
      <c r="J66" s="319" t="s">
        <v>566</v>
      </c>
      <c r="K66" s="319" t="s">
        <v>566</v>
      </c>
    </row>
    <row r="67" spans="1:11" ht="135.75" customHeight="1" x14ac:dyDescent="0.3">
      <c r="A67" s="134"/>
      <c r="B67" s="229" t="s">
        <v>122</v>
      </c>
      <c r="C67" s="222" t="s">
        <v>390</v>
      </c>
      <c r="D67" s="232" t="s">
        <v>331</v>
      </c>
      <c r="E67" s="224" t="s">
        <v>311</v>
      </c>
      <c r="F67" s="225" t="s">
        <v>188</v>
      </c>
      <c r="G67" s="223" t="str">
        <f t="shared" si="0"/>
        <v>Fully Aligned</v>
      </c>
      <c r="H67" s="315" t="s">
        <v>8</v>
      </c>
      <c r="I67" s="315" t="s">
        <v>8</v>
      </c>
      <c r="J67" s="320" t="s">
        <v>515</v>
      </c>
      <c r="K67" s="319" t="s">
        <v>602</v>
      </c>
    </row>
    <row r="68" spans="1:11" ht="409.6" x14ac:dyDescent="0.3">
      <c r="A68" s="134"/>
      <c r="B68" s="229" t="s">
        <v>123</v>
      </c>
      <c r="C68" s="222" t="s">
        <v>391</v>
      </c>
      <c r="D68" s="232" t="s">
        <v>331</v>
      </c>
      <c r="E68" s="224" t="s">
        <v>311</v>
      </c>
      <c r="F68" s="225" t="s">
        <v>46</v>
      </c>
      <c r="G68" s="223" t="str">
        <f t="shared" si="0"/>
        <v>Partially Aligned</v>
      </c>
      <c r="H68" s="316" t="s">
        <v>8</v>
      </c>
      <c r="I68" s="315" t="s">
        <v>18</v>
      </c>
      <c r="J68" s="320" t="s">
        <v>516</v>
      </c>
      <c r="K68" s="319" t="s">
        <v>603</v>
      </c>
    </row>
    <row r="69" spans="1:11" ht="39.6" x14ac:dyDescent="0.3">
      <c r="A69" s="134"/>
      <c r="B69" s="229" t="s">
        <v>124</v>
      </c>
      <c r="C69" s="222" t="s">
        <v>47</v>
      </c>
      <c r="D69" s="224" t="s">
        <v>22</v>
      </c>
      <c r="E69" s="224" t="s">
        <v>311</v>
      </c>
      <c r="F69" s="225" t="s">
        <v>382</v>
      </c>
      <c r="G69" s="223" t="str">
        <f t="shared" si="0"/>
        <v>N/A</v>
      </c>
      <c r="H69" s="315" t="s">
        <v>232</v>
      </c>
      <c r="I69" s="315" t="s">
        <v>232</v>
      </c>
      <c r="J69" s="319" t="s">
        <v>566</v>
      </c>
      <c r="K69" s="319" t="s">
        <v>566</v>
      </c>
    </row>
    <row r="70" spans="1:11" ht="39.6" x14ac:dyDescent="0.3">
      <c r="A70" s="134"/>
      <c r="B70" s="229" t="s">
        <v>125</v>
      </c>
      <c r="C70" s="222" t="s">
        <v>48</v>
      </c>
      <c r="D70" s="224" t="s">
        <v>22</v>
      </c>
      <c r="E70" s="224" t="s">
        <v>311</v>
      </c>
      <c r="F70" s="225" t="s">
        <v>383</v>
      </c>
      <c r="G70" s="223" t="str">
        <f t="shared" ref="G70:G123" si="1">IF(AND(H70="Fully Aligned",I70="Fully Aligned"),"Fully Aligned",IF(AND(H70="Not Aligned",I70="Not Aligned"),"Not Aligned",IF(AND(H70="Partially Aligned",I70="Not Aligned"),"Not Aligned",IF(AND(H70="Not Aligned",I70="Partially Aligned"),"Not Aligned",IF(AND(H70="N/A",I70="N/A"),"N/A",IF(AND(H70="N/A",I70&lt;&gt;"N/A"),"ERROR",IF(AND(I70="N/A",H70&lt;&gt;"N/A"),"ERROR",IF(OR(H70="",I70=""),"","Partially Aligned"))))))))</f>
        <v>N/A</v>
      </c>
      <c r="H70" s="315" t="s">
        <v>232</v>
      </c>
      <c r="I70" s="315" t="s">
        <v>232</v>
      </c>
      <c r="J70" s="319" t="s">
        <v>566</v>
      </c>
      <c r="K70" s="319" t="s">
        <v>566</v>
      </c>
    </row>
    <row r="71" spans="1:11" ht="26.4" x14ac:dyDescent="0.3">
      <c r="A71" s="134"/>
      <c r="B71" s="229" t="s">
        <v>126</v>
      </c>
      <c r="C71" s="222" t="s">
        <v>189</v>
      </c>
      <c r="D71" s="232" t="s">
        <v>331</v>
      </c>
      <c r="E71" s="224" t="s">
        <v>312</v>
      </c>
      <c r="F71" s="225" t="s">
        <v>49</v>
      </c>
      <c r="G71" s="223" t="str">
        <f t="shared" si="1"/>
        <v>N/A</v>
      </c>
      <c r="H71" s="315" t="s">
        <v>232</v>
      </c>
      <c r="I71" s="315" t="s">
        <v>232</v>
      </c>
      <c r="J71" s="319" t="s">
        <v>566</v>
      </c>
      <c r="K71" s="319" t="s">
        <v>566</v>
      </c>
    </row>
    <row r="72" spans="1:11" ht="26.4" x14ac:dyDescent="0.3">
      <c r="A72" s="134"/>
      <c r="B72" s="229" t="s">
        <v>127</v>
      </c>
      <c r="C72" s="222" t="s">
        <v>190</v>
      </c>
      <c r="D72" s="224" t="s">
        <v>23</v>
      </c>
      <c r="E72" s="224" t="s">
        <v>312</v>
      </c>
      <c r="F72" s="225" t="s">
        <v>38</v>
      </c>
      <c r="G72" s="223" t="str">
        <f t="shared" si="1"/>
        <v>N/A</v>
      </c>
      <c r="H72" s="315" t="s">
        <v>232</v>
      </c>
      <c r="I72" s="315" t="s">
        <v>232</v>
      </c>
      <c r="J72" s="319" t="s">
        <v>566</v>
      </c>
      <c r="K72" s="319" t="s">
        <v>566</v>
      </c>
    </row>
    <row r="73" spans="1:11" ht="26.4" x14ac:dyDescent="0.3">
      <c r="A73" s="134"/>
      <c r="B73" s="229" t="s">
        <v>128</v>
      </c>
      <c r="C73" s="222" t="s">
        <v>191</v>
      </c>
      <c r="D73" s="224" t="s">
        <v>22</v>
      </c>
      <c r="E73" s="224" t="s">
        <v>312</v>
      </c>
      <c r="F73" s="225" t="s">
        <v>384</v>
      </c>
      <c r="G73" s="223" t="str">
        <f t="shared" si="1"/>
        <v>N/A</v>
      </c>
      <c r="H73" s="315" t="s">
        <v>232</v>
      </c>
      <c r="I73" s="315" t="s">
        <v>232</v>
      </c>
      <c r="J73" s="319" t="s">
        <v>566</v>
      </c>
      <c r="K73" s="319" t="s">
        <v>566</v>
      </c>
    </row>
    <row r="74" spans="1:11" ht="39.6" x14ac:dyDescent="0.3">
      <c r="A74" s="134"/>
      <c r="B74" s="229" t="s">
        <v>129</v>
      </c>
      <c r="C74" s="222" t="s">
        <v>327</v>
      </c>
      <c r="D74" s="232" t="s">
        <v>331</v>
      </c>
      <c r="E74" s="224" t="s">
        <v>312</v>
      </c>
      <c r="F74" s="225" t="s">
        <v>50</v>
      </c>
      <c r="G74" s="223" t="str">
        <f t="shared" si="1"/>
        <v>N/A</v>
      </c>
      <c r="H74" s="315" t="s">
        <v>232</v>
      </c>
      <c r="I74" s="315" t="s">
        <v>232</v>
      </c>
      <c r="J74" s="319" t="s">
        <v>566</v>
      </c>
      <c r="K74" s="319" t="s">
        <v>566</v>
      </c>
    </row>
    <row r="75" spans="1:11" ht="26.4" x14ac:dyDescent="0.3">
      <c r="A75" s="134"/>
      <c r="B75" s="229" t="s">
        <v>130</v>
      </c>
      <c r="C75" s="222" t="s">
        <v>192</v>
      </c>
      <c r="D75" s="224" t="s">
        <v>23</v>
      </c>
      <c r="E75" s="224" t="s">
        <v>312</v>
      </c>
      <c r="F75" s="225" t="s">
        <v>39</v>
      </c>
      <c r="G75" s="223" t="str">
        <f t="shared" si="1"/>
        <v>N/A</v>
      </c>
      <c r="H75" s="315" t="s">
        <v>232</v>
      </c>
      <c r="I75" s="315" t="s">
        <v>232</v>
      </c>
      <c r="J75" s="319" t="s">
        <v>566</v>
      </c>
      <c r="K75" s="319" t="s">
        <v>566</v>
      </c>
    </row>
    <row r="76" spans="1:11" ht="198" customHeight="1" x14ac:dyDescent="0.3">
      <c r="A76" s="134"/>
      <c r="B76" s="229" t="s">
        <v>131</v>
      </c>
      <c r="C76" s="222" t="s">
        <v>11</v>
      </c>
      <c r="D76" s="232" t="s">
        <v>331</v>
      </c>
      <c r="E76" s="224" t="s">
        <v>21</v>
      </c>
      <c r="F76" s="242" t="s">
        <v>385</v>
      </c>
      <c r="G76" s="223" t="str">
        <f t="shared" si="1"/>
        <v>Partially Aligned</v>
      </c>
      <c r="H76" s="315" t="s">
        <v>8</v>
      </c>
      <c r="I76" s="315" t="s">
        <v>18</v>
      </c>
      <c r="J76" s="320" t="s">
        <v>517</v>
      </c>
      <c r="K76" s="319" t="s">
        <v>604</v>
      </c>
    </row>
    <row r="77" spans="1:11" x14ac:dyDescent="0.3">
      <c r="A77" s="134"/>
      <c r="B77" s="236"/>
      <c r="C77" s="237" t="s">
        <v>6</v>
      </c>
      <c r="D77" s="238"/>
      <c r="E77" s="239"/>
      <c r="F77" s="240"/>
      <c r="G77" s="240"/>
      <c r="H77" s="238"/>
      <c r="I77" s="238"/>
      <c r="J77" s="241"/>
      <c r="K77" s="241"/>
    </row>
    <row r="78" spans="1:11" x14ac:dyDescent="0.3">
      <c r="A78" s="134"/>
      <c r="B78" s="250"/>
      <c r="C78" s="272" t="s">
        <v>183</v>
      </c>
      <c r="D78" s="251"/>
      <c r="E78" s="252"/>
      <c r="F78" s="253"/>
      <c r="G78" s="253"/>
      <c r="H78" s="251"/>
      <c r="I78" s="251"/>
      <c r="J78" s="254"/>
      <c r="K78" s="254"/>
    </row>
    <row r="79" spans="1:11" ht="39.6" x14ac:dyDescent="0.3">
      <c r="A79" s="134"/>
      <c r="B79" s="229" t="s">
        <v>132</v>
      </c>
      <c r="C79" s="222" t="s">
        <v>51</v>
      </c>
      <c r="D79" s="232" t="s">
        <v>21</v>
      </c>
      <c r="E79" s="224" t="s">
        <v>21</v>
      </c>
      <c r="F79" s="225" t="s">
        <v>400</v>
      </c>
      <c r="G79" s="223" t="str">
        <f t="shared" si="1"/>
        <v>Fully Aligned</v>
      </c>
      <c r="H79" s="315" t="s">
        <v>8</v>
      </c>
      <c r="I79" s="318" t="s">
        <v>8</v>
      </c>
      <c r="J79" s="320" t="s">
        <v>642</v>
      </c>
      <c r="K79" s="319" t="s">
        <v>573</v>
      </c>
    </row>
    <row r="80" spans="1:11" ht="26.4" x14ac:dyDescent="0.3">
      <c r="A80" s="134"/>
      <c r="B80" s="229" t="s">
        <v>133</v>
      </c>
      <c r="C80" s="222" t="s">
        <v>52</v>
      </c>
      <c r="D80" s="223" t="s">
        <v>22</v>
      </c>
      <c r="E80" s="224" t="s">
        <v>21</v>
      </c>
      <c r="F80" s="225" t="s">
        <v>53</v>
      </c>
      <c r="G80" s="223" t="str">
        <f t="shared" si="1"/>
        <v>N/A</v>
      </c>
      <c r="H80" s="315" t="s">
        <v>232</v>
      </c>
      <c r="I80" s="315" t="s">
        <v>232</v>
      </c>
      <c r="J80" s="319" t="s">
        <v>566</v>
      </c>
      <c r="K80" s="319" t="s">
        <v>566</v>
      </c>
    </row>
    <row r="81" spans="1:11" ht="39.6" x14ac:dyDescent="0.3">
      <c r="A81" s="134"/>
      <c r="B81" s="229" t="s">
        <v>134</v>
      </c>
      <c r="C81" s="222" t="s">
        <v>643</v>
      </c>
      <c r="D81" s="223" t="s">
        <v>22</v>
      </c>
      <c r="E81" s="224" t="s">
        <v>312</v>
      </c>
      <c r="F81" s="225" t="s">
        <v>55</v>
      </c>
      <c r="G81" s="223" t="str">
        <f t="shared" si="1"/>
        <v>N/A</v>
      </c>
      <c r="H81" s="315" t="s">
        <v>232</v>
      </c>
      <c r="I81" s="315" t="s">
        <v>232</v>
      </c>
      <c r="J81" s="319" t="s">
        <v>566</v>
      </c>
      <c r="K81" s="319" t="s">
        <v>566</v>
      </c>
    </row>
    <row r="82" spans="1:11" ht="282" customHeight="1" x14ac:dyDescent="0.3">
      <c r="A82" s="134"/>
      <c r="B82" s="229" t="s">
        <v>135</v>
      </c>
      <c r="C82" s="222" t="s">
        <v>292</v>
      </c>
      <c r="D82" s="232" t="s">
        <v>21</v>
      </c>
      <c r="E82" s="224" t="s">
        <v>21</v>
      </c>
      <c r="F82" s="225" t="s">
        <v>401</v>
      </c>
      <c r="G82" s="223" t="str">
        <f t="shared" si="1"/>
        <v>Partially Aligned</v>
      </c>
      <c r="H82" s="315" t="s">
        <v>8</v>
      </c>
      <c r="I82" s="315" t="s">
        <v>18</v>
      </c>
      <c r="J82" s="320" t="s">
        <v>644</v>
      </c>
      <c r="K82" s="319" t="s">
        <v>605</v>
      </c>
    </row>
    <row r="83" spans="1:11" ht="39.6" x14ac:dyDescent="0.3">
      <c r="A83" s="134"/>
      <c r="B83" s="229" t="s">
        <v>136</v>
      </c>
      <c r="C83" s="222" t="s">
        <v>193</v>
      </c>
      <c r="D83" s="223" t="s">
        <v>22</v>
      </c>
      <c r="E83" s="224" t="s">
        <v>312</v>
      </c>
      <c r="F83" s="225" t="s">
        <v>402</v>
      </c>
      <c r="G83" s="223" t="str">
        <f t="shared" si="1"/>
        <v>N/A</v>
      </c>
      <c r="H83" s="315" t="s">
        <v>232</v>
      </c>
      <c r="I83" s="315" t="s">
        <v>232</v>
      </c>
      <c r="J83" s="319" t="s">
        <v>566</v>
      </c>
      <c r="K83" s="319" t="s">
        <v>566</v>
      </c>
    </row>
    <row r="84" spans="1:11" ht="237" customHeight="1" x14ac:dyDescent="0.3">
      <c r="A84" s="134"/>
      <c r="B84" s="229" t="s">
        <v>137</v>
      </c>
      <c r="C84" s="222" t="s">
        <v>645</v>
      </c>
      <c r="D84" s="232" t="s">
        <v>21</v>
      </c>
      <c r="E84" s="224" t="s">
        <v>21</v>
      </c>
      <c r="F84" s="225" t="s">
        <v>226</v>
      </c>
      <c r="G84" s="223" t="str">
        <f t="shared" si="1"/>
        <v>Partially Aligned</v>
      </c>
      <c r="H84" s="315" t="s">
        <v>8</v>
      </c>
      <c r="I84" s="315" t="s">
        <v>18</v>
      </c>
      <c r="J84" s="320" t="s">
        <v>646</v>
      </c>
      <c r="K84" s="319" t="s">
        <v>606</v>
      </c>
    </row>
    <row r="85" spans="1:11" ht="52.8" x14ac:dyDescent="0.3">
      <c r="A85" s="134"/>
      <c r="B85" s="229" t="s">
        <v>138</v>
      </c>
      <c r="C85" s="222" t="s">
        <v>392</v>
      </c>
      <c r="D85" s="232" t="s">
        <v>21</v>
      </c>
      <c r="E85" s="224" t="s">
        <v>21</v>
      </c>
      <c r="F85" s="225" t="s">
        <v>403</v>
      </c>
      <c r="G85" s="223" t="str">
        <f t="shared" si="1"/>
        <v>Fully Aligned</v>
      </c>
      <c r="H85" s="315" t="s">
        <v>8</v>
      </c>
      <c r="I85" s="315" t="s">
        <v>8</v>
      </c>
      <c r="J85" s="320" t="s">
        <v>518</v>
      </c>
      <c r="K85" s="319" t="s">
        <v>519</v>
      </c>
    </row>
    <row r="86" spans="1:11" ht="94.5" customHeight="1" x14ac:dyDescent="0.3">
      <c r="A86" s="134"/>
      <c r="B86" s="229" t="s">
        <v>139</v>
      </c>
      <c r="C86" s="222" t="s">
        <v>293</v>
      </c>
      <c r="D86" s="232" t="s">
        <v>21</v>
      </c>
      <c r="E86" s="224" t="s">
        <v>21</v>
      </c>
      <c r="F86" s="225" t="s">
        <v>404</v>
      </c>
      <c r="G86" s="223" t="str">
        <f t="shared" si="1"/>
        <v>Partially Aligned</v>
      </c>
      <c r="H86" s="315" t="s">
        <v>8</v>
      </c>
      <c r="I86" s="315" t="s">
        <v>18</v>
      </c>
      <c r="J86" s="320" t="s">
        <v>520</v>
      </c>
      <c r="K86" s="319" t="s">
        <v>647</v>
      </c>
    </row>
    <row r="87" spans="1:11" ht="39.6" x14ac:dyDescent="0.3">
      <c r="A87" s="134"/>
      <c r="B87" s="229" t="s">
        <v>140</v>
      </c>
      <c r="C87" s="222" t="s">
        <v>251</v>
      </c>
      <c r="D87" s="223" t="s">
        <v>23</v>
      </c>
      <c r="E87" s="224" t="s">
        <v>311</v>
      </c>
      <c r="F87" s="225" t="s">
        <v>252</v>
      </c>
      <c r="G87" s="223" t="str">
        <f t="shared" si="1"/>
        <v>Fully Aligned</v>
      </c>
      <c r="H87" s="315" t="s">
        <v>8</v>
      </c>
      <c r="I87" s="315" t="s">
        <v>8</v>
      </c>
      <c r="J87" s="320" t="s">
        <v>521</v>
      </c>
      <c r="K87" s="320" t="s">
        <v>648</v>
      </c>
    </row>
    <row r="88" spans="1:11" ht="39.6" x14ac:dyDescent="0.3">
      <c r="A88" s="134"/>
      <c r="B88" s="229" t="s">
        <v>141</v>
      </c>
      <c r="C88" s="222" t="s">
        <v>393</v>
      </c>
      <c r="D88" s="223" t="s">
        <v>22</v>
      </c>
      <c r="E88" s="224" t="s">
        <v>311</v>
      </c>
      <c r="F88" s="225" t="s">
        <v>405</v>
      </c>
      <c r="G88" s="223" t="str">
        <f t="shared" si="1"/>
        <v>N/A</v>
      </c>
      <c r="H88" s="315" t="s">
        <v>232</v>
      </c>
      <c r="I88" s="315" t="s">
        <v>232</v>
      </c>
      <c r="J88" s="319" t="s">
        <v>566</v>
      </c>
      <c r="K88" s="319" t="s">
        <v>566</v>
      </c>
    </row>
    <row r="89" spans="1:11" ht="92.4" x14ac:dyDescent="0.3">
      <c r="A89" s="134"/>
      <c r="B89" s="229" t="s">
        <v>142</v>
      </c>
      <c r="C89" s="222" t="s">
        <v>394</v>
      </c>
      <c r="D89" s="232" t="s">
        <v>21</v>
      </c>
      <c r="E89" s="224" t="s">
        <v>21</v>
      </c>
      <c r="F89" s="225" t="s">
        <v>406</v>
      </c>
      <c r="G89" s="223" t="str">
        <f t="shared" si="1"/>
        <v>Partially Aligned</v>
      </c>
      <c r="H89" s="315" t="s">
        <v>8</v>
      </c>
      <c r="I89" s="315" t="s">
        <v>18</v>
      </c>
      <c r="J89" s="320" t="s">
        <v>522</v>
      </c>
      <c r="K89" s="319" t="s">
        <v>574</v>
      </c>
    </row>
    <row r="90" spans="1:11" ht="52.8" x14ac:dyDescent="0.3">
      <c r="A90" s="134"/>
      <c r="B90" s="229" t="s">
        <v>143</v>
      </c>
      <c r="C90" s="222" t="s">
        <v>294</v>
      </c>
      <c r="D90" s="232" t="s">
        <v>331</v>
      </c>
      <c r="E90" s="224" t="s">
        <v>311</v>
      </c>
      <c r="F90" s="225" t="s">
        <v>298</v>
      </c>
      <c r="G90" s="223" t="str">
        <f t="shared" si="1"/>
        <v>Fully Aligned</v>
      </c>
      <c r="H90" s="315" t="s">
        <v>8</v>
      </c>
      <c r="I90" s="315" t="s">
        <v>8</v>
      </c>
      <c r="J90" s="320" t="s">
        <v>649</v>
      </c>
      <c r="K90" s="319" t="s">
        <v>650</v>
      </c>
    </row>
    <row r="91" spans="1:11" ht="79.2" x14ac:dyDescent="0.3">
      <c r="A91" s="134"/>
      <c r="B91" s="229" t="s">
        <v>144</v>
      </c>
      <c r="C91" s="222" t="s">
        <v>194</v>
      </c>
      <c r="D91" s="223" t="s">
        <v>21</v>
      </c>
      <c r="E91" s="224" t="s">
        <v>21</v>
      </c>
      <c r="F91" s="225" t="s">
        <v>407</v>
      </c>
      <c r="G91" s="223" t="str">
        <f t="shared" si="1"/>
        <v>Fully Aligned</v>
      </c>
      <c r="H91" s="315" t="s">
        <v>8</v>
      </c>
      <c r="I91" s="315" t="s">
        <v>8</v>
      </c>
      <c r="J91" s="320" t="s">
        <v>523</v>
      </c>
      <c r="K91" s="319" t="s">
        <v>575</v>
      </c>
    </row>
    <row r="92" spans="1:11" x14ac:dyDescent="0.3">
      <c r="A92" s="134"/>
      <c r="B92" s="236"/>
      <c r="C92" s="243" t="s">
        <v>12</v>
      </c>
      <c r="D92" s="238"/>
      <c r="E92" s="239"/>
      <c r="F92" s="239"/>
      <c r="G92" s="239"/>
      <c r="H92" s="244"/>
      <c r="I92" s="238"/>
      <c r="J92" s="241"/>
      <c r="K92" s="241"/>
    </row>
    <row r="93" spans="1:11" x14ac:dyDescent="0.3">
      <c r="A93" s="134"/>
      <c r="B93" s="250"/>
      <c r="C93" s="272" t="s">
        <v>183</v>
      </c>
      <c r="D93" s="251"/>
      <c r="E93" s="274"/>
      <c r="F93" s="253"/>
      <c r="G93" s="253"/>
      <c r="H93" s="251"/>
      <c r="I93" s="251"/>
      <c r="J93" s="254"/>
      <c r="K93" s="254"/>
    </row>
    <row r="94" spans="1:11" ht="26.4" x14ac:dyDescent="0.3">
      <c r="A94" s="134"/>
      <c r="B94" s="231" t="s">
        <v>145</v>
      </c>
      <c r="C94" s="228" t="s">
        <v>395</v>
      </c>
      <c r="D94" s="233" t="s">
        <v>21</v>
      </c>
      <c r="E94" s="233" t="s">
        <v>311</v>
      </c>
      <c r="F94" s="242" t="s">
        <v>333</v>
      </c>
      <c r="G94" s="223" t="str">
        <f t="shared" si="1"/>
        <v>N/A</v>
      </c>
      <c r="H94" s="315" t="s">
        <v>232</v>
      </c>
      <c r="I94" s="315" t="s">
        <v>232</v>
      </c>
      <c r="J94" s="320" t="s">
        <v>566</v>
      </c>
      <c r="K94" s="320" t="s">
        <v>566</v>
      </c>
    </row>
    <row r="95" spans="1:11" ht="277.2" x14ac:dyDescent="0.3">
      <c r="A95" s="134"/>
      <c r="B95" s="229" t="s">
        <v>146</v>
      </c>
      <c r="C95" s="222" t="s">
        <v>396</v>
      </c>
      <c r="D95" s="232" t="s">
        <v>331</v>
      </c>
      <c r="E95" s="224" t="s">
        <v>311</v>
      </c>
      <c r="F95" s="225" t="s">
        <v>408</v>
      </c>
      <c r="G95" s="223" t="str">
        <f t="shared" si="1"/>
        <v>Fully Aligned</v>
      </c>
      <c r="H95" s="315" t="s">
        <v>8</v>
      </c>
      <c r="I95" s="315" t="s">
        <v>8</v>
      </c>
      <c r="J95" s="320" t="s">
        <v>651</v>
      </c>
      <c r="K95" s="319" t="s">
        <v>616</v>
      </c>
    </row>
    <row r="96" spans="1:11" x14ac:dyDescent="0.3">
      <c r="A96" s="134"/>
      <c r="B96" s="250"/>
      <c r="C96" s="272" t="s">
        <v>19</v>
      </c>
      <c r="D96" s="251"/>
      <c r="E96" s="252"/>
      <c r="F96" s="275"/>
      <c r="G96" s="275"/>
      <c r="H96" s="275"/>
      <c r="I96" s="251"/>
      <c r="J96" s="254"/>
      <c r="K96" s="254"/>
    </row>
    <row r="97" spans="1:11" ht="26.4" x14ac:dyDescent="0.3">
      <c r="A97" s="134"/>
      <c r="B97" s="229" t="s">
        <v>147</v>
      </c>
      <c r="C97" s="222" t="s">
        <v>56</v>
      </c>
      <c r="D97" s="232" t="s">
        <v>331</v>
      </c>
      <c r="E97" s="224" t="s">
        <v>21</v>
      </c>
      <c r="F97" s="225" t="s">
        <v>57</v>
      </c>
      <c r="G97" s="223" t="str">
        <f t="shared" si="1"/>
        <v>N/A</v>
      </c>
      <c r="H97" s="315" t="s">
        <v>232</v>
      </c>
      <c r="I97" s="315" t="s">
        <v>232</v>
      </c>
      <c r="J97" s="320" t="s">
        <v>566</v>
      </c>
      <c r="K97" s="320" t="s">
        <v>566</v>
      </c>
    </row>
    <row r="98" spans="1:11" ht="26.4" x14ac:dyDescent="0.3">
      <c r="A98" s="134"/>
      <c r="B98" s="229" t="s">
        <v>148</v>
      </c>
      <c r="C98" s="222" t="s">
        <v>195</v>
      </c>
      <c r="D98" s="232" t="s">
        <v>331</v>
      </c>
      <c r="E98" s="224" t="s">
        <v>21</v>
      </c>
      <c r="F98" s="225" t="s">
        <v>58</v>
      </c>
      <c r="G98" s="223" t="str">
        <f t="shared" si="1"/>
        <v>N/A</v>
      </c>
      <c r="H98" s="315" t="s">
        <v>232</v>
      </c>
      <c r="I98" s="315" t="s">
        <v>232</v>
      </c>
      <c r="J98" s="320" t="s">
        <v>566</v>
      </c>
      <c r="K98" s="320" t="s">
        <v>566</v>
      </c>
    </row>
    <row r="99" spans="1:11" ht="39.6" x14ac:dyDescent="0.3">
      <c r="A99" s="134"/>
      <c r="B99" s="229" t="s">
        <v>149</v>
      </c>
      <c r="C99" s="222" t="s">
        <v>59</v>
      </c>
      <c r="D99" s="232" t="s">
        <v>331</v>
      </c>
      <c r="E99" s="224" t="s">
        <v>21</v>
      </c>
      <c r="F99" s="225" t="s">
        <v>60</v>
      </c>
      <c r="G99" s="223" t="str">
        <f t="shared" si="1"/>
        <v>N/A</v>
      </c>
      <c r="H99" s="315" t="s">
        <v>232</v>
      </c>
      <c r="I99" s="315" t="s">
        <v>232</v>
      </c>
      <c r="J99" s="320" t="s">
        <v>566</v>
      </c>
      <c r="K99" s="320" t="s">
        <v>566</v>
      </c>
    </row>
    <row r="100" spans="1:11" ht="62.25" customHeight="1" x14ac:dyDescent="0.3">
      <c r="A100" s="134"/>
      <c r="B100" s="229" t="s">
        <v>150</v>
      </c>
      <c r="C100" s="222" t="s">
        <v>62</v>
      </c>
      <c r="D100" s="232" t="s">
        <v>331</v>
      </c>
      <c r="E100" s="224" t="s">
        <v>21</v>
      </c>
      <c r="F100" s="225" t="s">
        <v>61</v>
      </c>
      <c r="G100" s="223" t="str">
        <f t="shared" si="1"/>
        <v>N/A</v>
      </c>
      <c r="H100" s="315" t="s">
        <v>232</v>
      </c>
      <c r="I100" s="315" t="s">
        <v>232</v>
      </c>
      <c r="J100" s="320" t="s">
        <v>566</v>
      </c>
      <c r="K100" s="320" t="s">
        <v>566</v>
      </c>
    </row>
    <row r="101" spans="1:11" ht="39.6" x14ac:dyDescent="0.3">
      <c r="A101" s="134"/>
      <c r="B101" s="229" t="s">
        <v>151</v>
      </c>
      <c r="C101" s="222" t="s">
        <v>64</v>
      </c>
      <c r="D101" s="232" t="s">
        <v>331</v>
      </c>
      <c r="E101" s="224" t="s">
        <v>21</v>
      </c>
      <c r="F101" s="225" t="s">
        <v>63</v>
      </c>
      <c r="G101" s="223" t="str">
        <f t="shared" si="1"/>
        <v>N/A</v>
      </c>
      <c r="H101" s="315" t="s">
        <v>232</v>
      </c>
      <c r="I101" s="315" t="s">
        <v>232</v>
      </c>
      <c r="J101" s="320" t="s">
        <v>566</v>
      </c>
      <c r="K101" s="320" t="s">
        <v>566</v>
      </c>
    </row>
    <row r="102" spans="1:11" x14ac:dyDescent="0.3">
      <c r="A102" s="134"/>
      <c r="B102" s="236"/>
      <c r="C102" s="243" t="s">
        <v>13</v>
      </c>
      <c r="D102" s="238"/>
      <c r="E102" s="239"/>
      <c r="F102" s="244"/>
      <c r="G102" s="244"/>
      <c r="H102" s="238"/>
      <c r="I102" s="238"/>
      <c r="J102" s="241"/>
      <c r="K102" s="241"/>
    </row>
    <row r="103" spans="1:11" x14ac:dyDescent="0.3">
      <c r="A103" s="134"/>
      <c r="B103" s="250"/>
      <c r="C103" s="272" t="s">
        <v>183</v>
      </c>
      <c r="D103" s="251"/>
      <c r="E103" s="252"/>
      <c r="F103" s="275"/>
      <c r="G103" s="275"/>
      <c r="H103" s="275"/>
      <c r="I103" s="251"/>
      <c r="J103" s="254"/>
      <c r="K103" s="254"/>
    </row>
    <row r="104" spans="1:11" ht="52.8" x14ac:dyDescent="0.3">
      <c r="A104" s="134"/>
      <c r="B104" s="229" t="s">
        <v>297</v>
      </c>
      <c r="C104" s="222" t="s">
        <v>65</v>
      </c>
      <c r="D104" s="223" t="s">
        <v>21</v>
      </c>
      <c r="E104" s="224" t="s">
        <v>21</v>
      </c>
      <c r="F104" s="225" t="s">
        <v>409</v>
      </c>
      <c r="G104" s="223" t="str">
        <f t="shared" si="1"/>
        <v>Fully Aligned</v>
      </c>
      <c r="H104" s="315" t="s">
        <v>8</v>
      </c>
      <c r="I104" s="315" t="s">
        <v>8</v>
      </c>
      <c r="J104" s="320" t="s">
        <v>524</v>
      </c>
      <c r="K104" s="319" t="s">
        <v>623</v>
      </c>
    </row>
    <row r="105" spans="1:11" ht="52.8" x14ac:dyDescent="0.3">
      <c r="A105" s="134"/>
      <c r="B105" s="229" t="s">
        <v>253</v>
      </c>
      <c r="C105" s="235" t="s">
        <v>307</v>
      </c>
      <c r="D105" s="232" t="s">
        <v>331</v>
      </c>
      <c r="E105" s="224" t="s">
        <v>311</v>
      </c>
      <c r="F105" s="225" t="s">
        <v>66</v>
      </c>
      <c r="G105" s="223" t="str">
        <f t="shared" si="1"/>
        <v>Fully Aligned</v>
      </c>
      <c r="H105" s="315" t="s">
        <v>8</v>
      </c>
      <c r="I105" s="315" t="s">
        <v>8</v>
      </c>
      <c r="J105" s="320" t="s">
        <v>576</v>
      </c>
      <c r="K105" s="319" t="s">
        <v>525</v>
      </c>
    </row>
    <row r="106" spans="1:11" ht="39.6" x14ac:dyDescent="0.3">
      <c r="A106" s="134"/>
      <c r="B106" s="229" t="s">
        <v>424</v>
      </c>
      <c r="C106" s="235" t="s">
        <v>308</v>
      </c>
      <c r="D106" s="232" t="s">
        <v>23</v>
      </c>
      <c r="E106" s="224" t="s">
        <v>311</v>
      </c>
      <c r="F106" s="225" t="s">
        <v>67</v>
      </c>
      <c r="G106" s="223" t="str">
        <f t="shared" si="1"/>
        <v>Fully Aligned</v>
      </c>
      <c r="H106" s="315" t="s">
        <v>8</v>
      </c>
      <c r="I106" s="315" t="s">
        <v>8</v>
      </c>
      <c r="J106" s="319" t="s">
        <v>526</v>
      </c>
      <c r="K106" s="319" t="s">
        <v>577</v>
      </c>
    </row>
    <row r="107" spans="1:11" ht="52.8" x14ac:dyDescent="0.3">
      <c r="A107" s="134"/>
      <c r="B107" s="229" t="s">
        <v>425</v>
      </c>
      <c r="C107" s="235" t="s">
        <v>309</v>
      </c>
      <c r="D107" s="232" t="s">
        <v>22</v>
      </c>
      <c r="E107" s="224" t="s">
        <v>311</v>
      </c>
      <c r="F107" s="225" t="s">
        <v>68</v>
      </c>
      <c r="G107" s="223" t="str">
        <f t="shared" si="1"/>
        <v>N/A</v>
      </c>
      <c r="H107" s="315" t="s">
        <v>232</v>
      </c>
      <c r="I107" s="315" t="s">
        <v>232</v>
      </c>
      <c r="J107" s="319" t="s">
        <v>566</v>
      </c>
      <c r="K107" s="319" t="s">
        <v>566</v>
      </c>
    </row>
    <row r="108" spans="1:11" ht="39.6" x14ac:dyDescent="0.3">
      <c r="A108" s="134"/>
      <c r="B108" s="229" t="s">
        <v>426</v>
      </c>
      <c r="C108" s="278" t="s">
        <v>196</v>
      </c>
      <c r="D108" s="276" t="s">
        <v>331</v>
      </c>
      <c r="E108" s="258" t="s">
        <v>312</v>
      </c>
      <c r="F108" s="259" t="s">
        <v>295</v>
      </c>
      <c r="G108" s="223" t="str">
        <f t="shared" si="1"/>
        <v>N/A</v>
      </c>
      <c r="H108" s="315" t="s">
        <v>232</v>
      </c>
      <c r="I108" s="315" t="s">
        <v>232</v>
      </c>
      <c r="J108" s="319" t="s">
        <v>566</v>
      </c>
      <c r="K108" s="319" t="s">
        <v>566</v>
      </c>
    </row>
    <row r="109" spans="1:11" ht="15" x14ac:dyDescent="0.3">
      <c r="A109" s="134"/>
      <c r="B109" s="281" t="s">
        <v>167</v>
      </c>
      <c r="C109" s="282" t="s">
        <v>168</v>
      </c>
      <c r="D109" s="283"/>
      <c r="E109" s="284"/>
      <c r="F109" s="285"/>
      <c r="G109" s="285"/>
      <c r="H109" s="283"/>
      <c r="I109" s="283"/>
      <c r="J109" s="286"/>
      <c r="K109" s="286"/>
    </row>
    <row r="110" spans="1:11" x14ac:dyDescent="0.3">
      <c r="A110" s="134"/>
      <c r="B110" s="260"/>
      <c r="C110" s="279" t="s">
        <v>1</v>
      </c>
      <c r="D110" s="262"/>
      <c r="E110" s="263"/>
      <c r="F110" s="280"/>
      <c r="G110" s="280"/>
      <c r="H110" s="262"/>
      <c r="I110" s="262"/>
      <c r="J110" s="265"/>
      <c r="K110" s="265"/>
    </row>
    <row r="111" spans="1:11" ht="92.4" x14ac:dyDescent="0.3">
      <c r="A111" s="134"/>
      <c r="B111" s="221" t="s">
        <v>169</v>
      </c>
      <c r="C111" s="222" t="s">
        <v>300</v>
      </c>
      <c r="D111" s="232" t="s">
        <v>331</v>
      </c>
      <c r="E111" s="224" t="s">
        <v>21</v>
      </c>
      <c r="F111" s="225" t="s">
        <v>299</v>
      </c>
      <c r="G111" s="223" t="str">
        <f t="shared" si="1"/>
        <v>Fully Aligned</v>
      </c>
      <c r="H111" s="315" t="s">
        <v>8</v>
      </c>
      <c r="I111" s="315" t="s">
        <v>8</v>
      </c>
      <c r="J111" s="322" t="s">
        <v>624</v>
      </c>
      <c r="K111" s="319" t="s">
        <v>625</v>
      </c>
    </row>
    <row r="112" spans="1:11" ht="66" x14ac:dyDescent="0.3">
      <c r="A112" s="134"/>
      <c r="B112" s="221" t="s">
        <v>170</v>
      </c>
      <c r="C112" s="222" t="s">
        <v>197</v>
      </c>
      <c r="D112" s="232" t="s">
        <v>331</v>
      </c>
      <c r="E112" s="224" t="s">
        <v>21</v>
      </c>
      <c r="F112" s="225" t="s">
        <v>30</v>
      </c>
      <c r="G112" s="223" t="str">
        <f t="shared" si="1"/>
        <v>Fully Aligned</v>
      </c>
      <c r="H112" s="315" t="s">
        <v>8</v>
      </c>
      <c r="I112" s="315" t="s">
        <v>8</v>
      </c>
      <c r="J112" s="320" t="s">
        <v>527</v>
      </c>
      <c r="K112" s="319" t="s">
        <v>578</v>
      </c>
    </row>
    <row r="113" spans="1:11" ht="39.6" x14ac:dyDescent="0.3">
      <c r="A113" s="134"/>
      <c r="B113" s="221" t="s">
        <v>171</v>
      </c>
      <c r="C113" s="222" t="s">
        <v>26</v>
      </c>
      <c r="D113" s="232" t="s">
        <v>23</v>
      </c>
      <c r="E113" s="224" t="s">
        <v>312</v>
      </c>
      <c r="F113" s="225" t="s">
        <v>25</v>
      </c>
      <c r="G113" s="223" t="str">
        <f t="shared" si="1"/>
        <v>N/A</v>
      </c>
      <c r="H113" s="315" t="s">
        <v>232</v>
      </c>
      <c r="I113" s="315" t="s">
        <v>232</v>
      </c>
      <c r="J113" s="319" t="s">
        <v>566</v>
      </c>
      <c r="K113" s="319" t="s">
        <v>579</v>
      </c>
    </row>
    <row r="114" spans="1:11" ht="39.6" x14ac:dyDescent="0.3">
      <c r="A114" s="134"/>
      <c r="B114" s="221" t="s">
        <v>172</v>
      </c>
      <c r="C114" s="235" t="s">
        <v>267</v>
      </c>
      <c r="D114" s="232" t="s">
        <v>331</v>
      </c>
      <c r="E114" s="224" t="s">
        <v>21</v>
      </c>
      <c r="F114" s="225" t="s">
        <v>31</v>
      </c>
      <c r="G114" s="223" t="str">
        <f t="shared" si="1"/>
        <v>Fully Aligned</v>
      </c>
      <c r="H114" s="315" t="s">
        <v>8</v>
      </c>
      <c r="I114" s="315" t="s">
        <v>8</v>
      </c>
      <c r="J114" s="331" t="s">
        <v>528</v>
      </c>
      <c r="K114" s="320" t="s">
        <v>607</v>
      </c>
    </row>
    <row r="115" spans="1:11" x14ac:dyDescent="0.3">
      <c r="A115" s="134"/>
      <c r="B115" s="236"/>
      <c r="C115" s="243" t="s">
        <v>5</v>
      </c>
      <c r="D115" s="238"/>
      <c r="E115" s="239"/>
      <c r="F115" s="244"/>
      <c r="G115" s="244"/>
      <c r="H115" s="238"/>
      <c r="I115" s="238"/>
      <c r="J115" s="241"/>
      <c r="K115" s="241"/>
    </row>
    <row r="116" spans="1:11" ht="52.8" x14ac:dyDescent="0.3">
      <c r="A116" s="134"/>
      <c r="B116" s="221" t="s">
        <v>173</v>
      </c>
      <c r="C116" s="222" t="s">
        <v>296</v>
      </c>
      <c r="D116" s="232" t="s">
        <v>331</v>
      </c>
      <c r="E116" s="224" t="s">
        <v>21</v>
      </c>
      <c r="F116" s="225" t="s">
        <v>301</v>
      </c>
      <c r="G116" s="223" t="str">
        <f t="shared" si="1"/>
        <v>Fully Aligned</v>
      </c>
      <c r="H116" s="315" t="s">
        <v>8</v>
      </c>
      <c r="I116" s="315" t="s">
        <v>8</v>
      </c>
      <c r="J116" s="323" t="s">
        <v>626</v>
      </c>
      <c r="K116" s="319" t="s">
        <v>608</v>
      </c>
    </row>
    <row r="117" spans="1:11" x14ac:dyDescent="0.3">
      <c r="A117" s="134"/>
      <c r="B117" s="236"/>
      <c r="C117" s="243" t="s">
        <v>6</v>
      </c>
      <c r="D117" s="238"/>
      <c r="E117" s="239"/>
      <c r="F117" s="244"/>
      <c r="G117" s="244"/>
      <c r="H117" s="238"/>
      <c r="I117" s="238"/>
      <c r="J117" s="241"/>
      <c r="K117" s="241"/>
    </row>
    <row r="118" spans="1:11" ht="52.8" x14ac:dyDescent="0.3">
      <c r="A118" s="134"/>
      <c r="B118" s="221" t="s">
        <v>174</v>
      </c>
      <c r="C118" s="222" t="s">
        <v>397</v>
      </c>
      <c r="D118" s="223" t="s">
        <v>22</v>
      </c>
      <c r="E118" s="224" t="s">
        <v>21</v>
      </c>
      <c r="F118" s="225" t="s">
        <v>54</v>
      </c>
      <c r="G118" s="223" t="str">
        <f t="shared" si="1"/>
        <v>N/A</v>
      </c>
      <c r="H118" s="315" t="s">
        <v>232</v>
      </c>
      <c r="I118" s="315" t="s">
        <v>232</v>
      </c>
      <c r="J118" s="319" t="s">
        <v>566</v>
      </c>
      <c r="K118" s="319" t="s">
        <v>566</v>
      </c>
    </row>
    <row r="119" spans="1:11" x14ac:dyDescent="0.3">
      <c r="A119" s="134"/>
      <c r="B119" s="236"/>
      <c r="C119" s="243" t="s">
        <v>12</v>
      </c>
      <c r="D119" s="238"/>
      <c r="E119" s="239"/>
      <c r="F119" s="244"/>
      <c r="G119" s="244"/>
      <c r="H119" s="238"/>
      <c r="I119" s="238"/>
      <c r="J119" s="241"/>
      <c r="K119" s="241"/>
    </row>
    <row r="120" spans="1:11" x14ac:dyDescent="0.3">
      <c r="A120" s="134"/>
      <c r="B120" s="221" t="s">
        <v>175</v>
      </c>
      <c r="C120" s="235" t="s">
        <v>180</v>
      </c>
      <c r="D120" s="223" t="s">
        <v>22</v>
      </c>
      <c r="E120" s="224" t="s">
        <v>21</v>
      </c>
      <c r="F120" s="225" t="s">
        <v>24</v>
      </c>
      <c r="G120" s="223" t="str">
        <f t="shared" si="1"/>
        <v>N/A</v>
      </c>
      <c r="H120" s="315" t="s">
        <v>232</v>
      </c>
      <c r="I120" s="315" t="s">
        <v>232</v>
      </c>
      <c r="J120" s="319" t="s">
        <v>566</v>
      </c>
      <c r="K120" s="319" t="s">
        <v>566</v>
      </c>
    </row>
    <row r="121" spans="1:11" ht="79.2" x14ac:dyDescent="0.3">
      <c r="A121" s="134"/>
      <c r="B121" s="221" t="s">
        <v>176</v>
      </c>
      <c r="C121" s="235" t="s">
        <v>179</v>
      </c>
      <c r="D121" s="232" t="s">
        <v>331</v>
      </c>
      <c r="E121" s="224" t="s">
        <v>21</v>
      </c>
      <c r="F121" s="225" t="s">
        <v>27</v>
      </c>
      <c r="G121" s="223" t="str">
        <f t="shared" si="1"/>
        <v>Fully Aligned</v>
      </c>
      <c r="H121" s="315" t="s">
        <v>8</v>
      </c>
      <c r="I121" s="315" t="s">
        <v>8</v>
      </c>
      <c r="J121" s="320" t="s">
        <v>529</v>
      </c>
      <c r="K121" s="319" t="s">
        <v>627</v>
      </c>
    </row>
    <row r="122" spans="1:11" ht="39.6" x14ac:dyDescent="0.3">
      <c r="A122" s="134"/>
      <c r="B122" s="221" t="s">
        <v>177</v>
      </c>
      <c r="C122" s="222" t="s">
        <v>398</v>
      </c>
      <c r="D122" s="232" t="s">
        <v>331</v>
      </c>
      <c r="E122" s="224" t="s">
        <v>21</v>
      </c>
      <c r="F122" s="225" t="s">
        <v>28</v>
      </c>
      <c r="G122" s="223" t="str">
        <f t="shared" si="1"/>
        <v>Fully Aligned</v>
      </c>
      <c r="H122" s="315" t="s">
        <v>8</v>
      </c>
      <c r="I122" s="315" t="s">
        <v>8</v>
      </c>
      <c r="J122" s="320" t="s">
        <v>529</v>
      </c>
      <c r="K122" s="319" t="s">
        <v>580</v>
      </c>
    </row>
    <row r="123" spans="1:11" s="143" customFormat="1" ht="103.5" customHeight="1" x14ac:dyDescent="0.3">
      <c r="A123" s="277"/>
      <c r="B123" s="221" t="s">
        <v>178</v>
      </c>
      <c r="C123" s="222" t="s">
        <v>198</v>
      </c>
      <c r="D123" s="232" t="s">
        <v>331</v>
      </c>
      <c r="E123" s="224" t="s">
        <v>21</v>
      </c>
      <c r="F123" s="225" t="s">
        <v>29</v>
      </c>
      <c r="G123" s="223" t="str">
        <f t="shared" si="1"/>
        <v>Fully Aligned</v>
      </c>
      <c r="H123" s="315" t="s">
        <v>8</v>
      </c>
      <c r="I123" s="315" t="s">
        <v>8</v>
      </c>
      <c r="J123" s="320" t="s">
        <v>610</v>
      </c>
      <c r="K123" s="319" t="s">
        <v>609</v>
      </c>
    </row>
    <row r="124" spans="1:11" x14ac:dyDescent="0.3">
      <c r="B124" s="206"/>
      <c r="C124" s="210"/>
      <c r="D124" s="211"/>
      <c r="E124" s="218"/>
      <c r="F124" s="216"/>
      <c r="G124" s="213"/>
      <c r="H124" s="213"/>
      <c r="I124" s="213"/>
      <c r="J124" s="215"/>
      <c r="K124" s="215"/>
    </row>
    <row r="125" spans="1:11" hidden="1" x14ac:dyDescent="0.3">
      <c r="G125" s="133" t="s">
        <v>8</v>
      </c>
      <c r="H125" s="133" t="s">
        <v>8</v>
      </c>
      <c r="I125" s="133" t="s">
        <v>8</v>
      </c>
    </row>
    <row r="126" spans="1:11" hidden="1" x14ac:dyDescent="0.3">
      <c r="G126" s="133" t="s">
        <v>18</v>
      </c>
      <c r="H126" s="133" t="s">
        <v>18</v>
      </c>
      <c r="I126" s="133" t="s">
        <v>18</v>
      </c>
    </row>
    <row r="127" spans="1:11" hidden="1" x14ac:dyDescent="0.3">
      <c r="G127" s="133" t="s">
        <v>9</v>
      </c>
      <c r="H127" s="133" t="s">
        <v>9</v>
      </c>
      <c r="I127" s="133" t="s">
        <v>9</v>
      </c>
    </row>
    <row r="128" spans="1:11" hidden="1" x14ac:dyDescent="0.3">
      <c r="G128" s="133" t="s">
        <v>232</v>
      </c>
      <c r="H128" s="133" t="s">
        <v>232</v>
      </c>
      <c r="I128" s="133" t="s">
        <v>232</v>
      </c>
    </row>
    <row r="129" spans="2:11" s="139" customFormat="1" x14ac:dyDescent="0.3">
      <c r="B129" s="206"/>
      <c r="C129" s="210"/>
      <c r="D129" s="211"/>
      <c r="E129" s="218"/>
      <c r="F129" s="216"/>
      <c r="G129" s="213"/>
      <c r="H129" s="213"/>
      <c r="I129" s="213"/>
      <c r="J129" s="215"/>
      <c r="K129" s="215"/>
    </row>
    <row r="130" spans="2:11" x14ac:dyDescent="0.3">
      <c r="G130" s="131"/>
      <c r="H130" s="131"/>
      <c r="I130" s="131"/>
    </row>
    <row r="131" spans="2:11" x14ac:dyDescent="0.3">
      <c r="G131" s="131"/>
      <c r="H131" s="131"/>
      <c r="I131" s="131"/>
    </row>
    <row r="132" spans="2:11" x14ac:dyDescent="0.3">
      <c r="G132" s="131"/>
      <c r="H132" s="131"/>
      <c r="I132" s="131"/>
    </row>
  </sheetData>
  <sheetProtection algorithmName="SHA-512" hashValue="sjgNDC+dBi78cRCAdQlyQEkXf60xXMlDWouCj330liV2kmbqyUM9dpeX+YSgEiyacLh8L1bjntTsPUJHu4cqyA==" saltValue="dzi8dn7wQdn8H1oBGjyFFA==" spinCount="100000" sheet="1" selectLockedCells="1"/>
  <mergeCells count="10">
    <mergeCell ref="J1:K1"/>
    <mergeCell ref="J2:J3"/>
    <mergeCell ref="K2:K3"/>
    <mergeCell ref="J4:K4"/>
    <mergeCell ref="D2:D3"/>
    <mergeCell ref="F2:F3"/>
    <mergeCell ref="H2:H3"/>
    <mergeCell ref="I2:I3"/>
    <mergeCell ref="G2:G3"/>
    <mergeCell ref="E2:E3"/>
  </mergeCells>
  <conditionalFormatting sqref="G4:G6 G8:G10 G12:G16 G18 G20:G21 G23 G27:G56 G59:G76 G79:G91 G94:G95 G97:G101 G104:G108 G111:G114 G116 G118 G120:G123">
    <cfRule type="cellIs" dxfId="13" priority="234" operator="equal">
      <formula>$G$127</formula>
    </cfRule>
    <cfRule type="cellIs" dxfId="12" priority="235" operator="equal">
      <formula>$G$126</formula>
    </cfRule>
    <cfRule type="cellIs" dxfId="11" priority="236" operator="equal">
      <formula>$G$125</formula>
    </cfRule>
  </conditionalFormatting>
  <conditionalFormatting sqref="G5:G6 G8:G10 G12:G16 G18 G20:G21 G23 G27:G56 G59:G76 G79:G91 G94:G95 G97:G101 G104:G108 G111:G114 G116 G118 G120:G123">
    <cfRule type="cellIs" dxfId="10" priority="11" operator="equal">
      <formula>"ERROR"</formula>
    </cfRule>
    <cfRule type="cellIs" dxfId="9" priority="89" operator="equal">
      <formula>$G$128</formula>
    </cfRule>
  </conditionalFormatting>
  <dataValidations count="2">
    <dataValidation type="list" allowBlank="1" showInputMessage="1" showErrorMessage="1" sqref="H8:H10 H94:H95 H79:H91 H118 H116 H111:H114 H104:H108 H59:H68 H12:H16 H27:H56 H23 H20:H21 H18 H5:H6 H97:H101 H76 H120:H123" xr:uid="{00000000-0002-0000-0200-000000000000}">
      <formula1>$H$125:$H$128</formula1>
    </dataValidation>
    <dataValidation type="list" allowBlank="1" showInputMessage="1" showErrorMessage="1" sqref="I5:I6 I94:I95 I79:I91 I118 I116 I111:I114 I104:I108 I59:I76 I8:I10 I27:I56 I23 I20:I21 I18 I12:I16 I97:I101 H69:H75 I120:I123" xr:uid="{00000000-0002-0000-0200-000001000000}">
      <formula1>$I$125:$I$128</formula1>
    </dataValidation>
  </dataValidations>
  <pageMargins left="0.25" right="0.25" top="0.75" bottom="0.75" header="0.3" footer="0.3"/>
  <pageSetup paperSize="8" scale="75" orientation="landscape" r:id="rId1"/>
  <headerFooter>
    <oddHeader>&amp;CDeveloped for the OECD by Kumi Consulting</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4"/>
  <sheetViews>
    <sheetView topLeftCell="C37" zoomScale="90" zoomScaleNormal="90" workbookViewId="0">
      <selection activeCell="E35" sqref="E35"/>
    </sheetView>
  </sheetViews>
  <sheetFormatPr defaultColWidth="9" defaultRowHeight="13.2" x14ac:dyDescent="0.3"/>
  <cols>
    <col min="1" max="1" width="1.8984375" style="135" customWidth="1"/>
    <col min="2" max="2" width="3.59765625" style="135" customWidth="1"/>
    <col min="3" max="3" width="87.59765625" style="142" customWidth="1"/>
    <col min="4" max="4" width="12.5" style="140" customWidth="1"/>
    <col min="5" max="5" width="79" style="135" customWidth="1"/>
    <col min="6" max="6" width="4.8984375" style="142" customWidth="1"/>
    <col min="7" max="7" width="43" style="142" customWidth="1"/>
    <col min="8" max="8" width="8.59765625" style="135" customWidth="1"/>
    <col min="9" max="16384" width="9" style="135"/>
  </cols>
  <sheetData>
    <row r="1" spans="1:7" s="131" customFormat="1" ht="24.6" x14ac:dyDescent="0.4">
      <c r="B1" s="144" t="s">
        <v>162</v>
      </c>
      <c r="C1" s="132"/>
      <c r="D1" s="133"/>
      <c r="F1" s="132"/>
      <c r="G1" s="132"/>
    </row>
    <row r="2" spans="1:7" ht="45.75" customHeight="1" x14ac:dyDescent="0.3">
      <c r="B2" s="370" t="s">
        <v>163</v>
      </c>
      <c r="C2" s="371"/>
      <c r="D2" s="371"/>
      <c r="E2" s="372"/>
    </row>
    <row r="3" spans="1:7" x14ac:dyDescent="0.3">
      <c r="B3" s="143"/>
      <c r="C3" s="145"/>
      <c r="D3" s="141"/>
      <c r="E3" s="143"/>
    </row>
    <row r="4" spans="1:7" ht="15" x14ac:dyDescent="0.35">
      <c r="A4" s="134"/>
      <c r="B4" s="146" t="s">
        <v>158</v>
      </c>
      <c r="C4" s="138"/>
      <c r="D4" s="147" t="s">
        <v>257</v>
      </c>
      <c r="E4" s="148" t="s">
        <v>450</v>
      </c>
      <c r="F4" s="149"/>
    </row>
    <row r="5" spans="1:7" x14ac:dyDescent="0.3">
      <c r="A5" s="134"/>
      <c r="B5" s="150"/>
      <c r="C5" s="151" t="s">
        <v>152</v>
      </c>
      <c r="D5" s="152"/>
      <c r="E5" s="153"/>
      <c r="F5" s="149"/>
    </row>
    <row r="6" spans="1:7" ht="208.5" customHeight="1" x14ac:dyDescent="0.3">
      <c r="A6" s="134"/>
      <c r="B6" s="154">
        <v>1</v>
      </c>
      <c r="C6" s="155" t="s">
        <v>201</v>
      </c>
      <c r="D6" s="156" t="s">
        <v>255</v>
      </c>
      <c r="E6" s="157" t="s">
        <v>611</v>
      </c>
      <c r="F6" s="149"/>
    </row>
    <row r="7" spans="1:7" ht="167.25" customHeight="1" x14ac:dyDescent="0.3">
      <c r="A7" s="134"/>
      <c r="B7" s="154">
        <v>2</v>
      </c>
      <c r="C7" s="155" t="s">
        <v>202</v>
      </c>
      <c r="D7" s="156" t="s">
        <v>255</v>
      </c>
      <c r="E7" s="157" t="s">
        <v>656</v>
      </c>
      <c r="F7" s="149"/>
    </row>
    <row r="8" spans="1:7" ht="79.2" x14ac:dyDescent="0.3">
      <c r="A8" s="134"/>
      <c r="B8" s="154">
        <v>3</v>
      </c>
      <c r="C8" s="155" t="s">
        <v>199</v>
      </c>
      <c r="D8" s="156" t="s">
        <v>254</v>
      </c>
      <c r="E8" s="157" t="s">
        <v>612</v>
      </c>
      <c r="F8" s="149"/>
    </row>
    <row r="9" spans="1:7" x14ac:dyDescent="0.3">
      <c r="A9" s="134"/>
      <c r="B9" s="158"/>
      <c r="C9" s="159" t="s">
        <v>154</v>
      </c>
      <c r="D9" s="160"/>
      <c r="E9" s="161"/>
      <c r="F9" s="149"/>
    </row>
    <row r="10" spans="1:7" ht="118.8" x14ac:dyDescent="0.3">
      <c r="A10" s="134"/>
      <c r="B10" s="154">
        <v>4</v>
      </c>
      <c r="C10" s="162" t="s">
        <v>310</v>
      </c>
      <c r="D10" s="156" t="s">
        <v>255</v>
      </c>
      <c r="E10" s="157" t="s">
        <v>613</v>
      </c>
      <c r="F10" s="149"/>
    </row>
    <row r="11" spans="1:7" ht="171.75" customHeight="1" x14ac:dyDescent="0.3">
      <c r="A11" s="134"/>
      <c r="B11" s="154">
        <v>5</v>
      </c>
      <c r="C11" s="155" t="s">
        <v>205</v>
      </c>
      <c r="D11" s="156" t="s">
        <v>255</v>
      </c>
      <c r="E11" s="157" t="s">
        <v>614</v>
      </c>
      <c r="F11" s="149"/>
    </row>
    <row r="12" spans="1:7" ht="66" x14ac:dyDescent="0.3">
      <c r="A12" s="134"/>
      <c r="B12" s="154">
        <v>6</v>
      </c>
      <c r="C12" s="155" t="s">
        <v>206</v>
      </c>
      <c r="D12" s="156" t="s">
        <v>255</v>
      </c>
      <c r="E12" s="157" t="s">
        <v>657</v>
      </c>
      <c r="F12" s="149"/>
    </row>
    <row r="13" spans="1:7" ht="39.6" x14ac:dyDescent="0.3">
      <c r="A13" s="134"/>
      <c r="B13" s="154">
        <v>7</v>
      </c>
      <c r="C13" s="155" t="s">
        <v>181</v>
      </c>
      <c r="D13" s="156" t="s">
        <v>255</v>
      </c>
      <c r="E13" s="157" t="s">
        <v>532</v>
      </c>
      <c r="F13" s="149"/>
    </row>
    <row r="14" spans="1:7" ht="105.6" x14ac:dyDescent="0.3">
      <c r="A14" s="134"/>
      <c r="B14" s="154">
        <v>8</v>
      </c>
      <c r="C14" s="163" t="s">
        <v>207</v>
      </c>
      <c r="D14" s="164" t="s">
        <v>254</v>
      </c>
      <c r="E14" s="157" t="s">
        <v>533</v>
      </c>
      <c r="F14" s="149"/>
    </row>
    <row r="15" spans="1:7" ht="26.4" x14ac:dyDescent="0.3">
      <c r="A15" s="134"/>
      <c r="B15" s="165">
        <v>9</v>
      </c>
      <c r="C15" s="155" t="s">
        <v>200</v>
      </c>
      <c r="D15" s="166" t="s">
        <v>254</v>
      </c>
      <c r="E15" s="332" t="s">
        <v>615</v>
      </c>
      <c r="F15" s="149"/>
    </row>
    <row r="16" spans="1:7" x14ac:dyDescent="0.3">
      <c r="A16" s="134"/>
      <c r="B16" s="167"/>
      <c r="C16" s="168" t="s">
        <v>230</v>
      </c>
      <c r="D16" s="169"/>
      <c r="E16" s="170"/>
      <c r="F16" s="149"/>
    </row>
    <row r="17" spans="1:7" ht="26.4" x14ac:dyDescent="0.3">
      <c r="A17" s="134"/>
      <c r="B17" s="154">
        <v>10</v>
      </c>
      <c r="C17" s="155" t="s">
        <v>229</v>
      </c>
      <c r="D17" s="156" t="s">
        <v>254</v>
      </c>
      <c r="E17" s="328" t="s">
        <v>534</v>
      </c>
      <c r="F17" s="149"/>
    </row>
    <row r="18" spans="1:7" ht="52.8" x14ac:dyDescent="0.3">
      <c r="A18" s="134"/>
      <c r="B18" s="154">
        <v>11</v>
      </c>
      <c r="C18" s="155" t="s">
        <v>231</v>
      </c>
      <c r="D18" s="156" t="s">
        <v>255</v>
      </c>
      <c r="E18" s="328" t="s">
        <v>546</v>
      </c>
      <c r="F18" s="149"/>
    </row>
    <row r="19" spans="1:7" ht="42" customHeight="1" x14ac:dyDescent="0.3">
      <c r="A19" s="134"/>
      <c r="B19" s="154">
        <v>12</v>
      </c>
      <c r="C19" s="155" t="s">
        <v>208</v>
      </c>
      <c r="D19" s="156" t="s">
        <v>254</v>
      </c>
      <c r="E19" s="328" t="s">
        <v>658</v>
      </c>
      <c r="F19" s="149"/>
      <c r="G19" s="327"/>
    </row>
    <row r="20" spans="1:7" ht="66" x14ac:dyDescent="0.3">
      <c r="A20" s="134"/>
      <c r="B20" s="154">
        <v>13</v>
      </c>
      <c r="C20" s="155" t="s">
        <v>209</v>
      </c>
      <c r="D20" s="156" t="s">
        <v>254</v>
      </c>
      <c r="E20" s="157" t="s">
        <v>535</v>
      </c>
      <c r="F20" s="149"/>
    </row>
    <row r="21" spans="1:7" x14ac:dyDescent="0.3">
      <c r="A21" s="134"/>
      <c r="B21" s="167"/>
      <c r="C21" s="171" t="s">
        <v>155</v>
      </c>
      <c r="D21" s="172"/>
      <c r="E21" s="173"/>
      <c r="F21" s="149"/>
    </row>
    <row r="22" spans="1:7" ht="66" x14ac:dyDescent="0.3">
      <c r="A22" s="134"/>
      <c r="B22" s="154">
        <v>14</v>
      </c>
      <c r="C22" s="155" t="s">
        <v>210</v>
      </c>
      <c r="D22" s="156" t="s">
        <v>254</v>
      </c>
      <c r="E22" s="157" t="s">
        <v>659</v>
      </c>
      <c r="F22" s="149"/>
    </row>
    <row r="23" spans="1:7" ht="26.4" x14ac:dyDescent="0.3">
      <c r="A23" s="134"/>
      <c r="B23" s="154">
        <v>15</v>
      </c>
      <c r="C23" s="155" t="s">
        <v>164</v>
      </c>
      <c r="D23" s="156" t="s">
        <v>254</v>
      </c>
      <c r="E23" s="157" t="s">
        <v>663</v>
      </c>
      <c r="F23" s="149"/>
    </row>
    <row r="24" spans="1:7" ht="52.8" x14ac:dyDescent="0.3">
      <c r="A24" s="134"/>
      <c r="B24" s="154">
        <v>16</v>
      </c>
      <c r="C24" s="155" t="s">
        <v>182</v>
      </c>
      <c r="D24" s="156" t="s">
        <v>254</v>
      </c>
      <c r="E24" s="157" t="s">
        <v>542</v>
      </c>
      <c r="F24" s="149"/>
    </row>
    <row r="25" spans="1:7" ht="109.5" customHeight="1" x14ac:dyDescent="0.3">
      <c r="A25" s="134"/>
      <c r="B25" s="154">
        <v>17</v>
      </c>
      <c r="C25" s="155" t="s">
        <v>212</v>
      </c>
      <c r="D25" s="156" t="s">
        <v>255</v>
      </c>
      <c r="E25" s="157" t="s">
        <v>617</v>
      </c>
      <c r="F25" s="149"/>
    </row>
    <row r="26" spans="1:7" ht="60.75" customHeight="1" x14ac:dyDescent="0.3">
      <c r="A26" s="134"/>
      <c r="B26" s="154">
        <v>18</v>
      </c>
      <c r="C26" s="155" t="s">
        <v>211</v>
      </c>
      <c r="D26" s="156" t="s">
        <v>255</v>
      </c>
      <c r="E26" s="157" t="s">
        <v>544</v>
      </c>
      <c r="F26" s="149"/>
    </row>
    <row r="27" spans="1:7" x14ac:dyDescent="0.3">
      <c r="A27" s="134"/>
      <c r="B27" s="167"/>
      <c r="C27" s="174" t="s">
        <v>156</v>
      </c>
      <c r="D27" s="175"/>
      <c r="E27" s="173"/>
      <c r="F27" s="149"/>
    </row>
    <row r="28" spans="1:7" ht="71.25" customHeight="1" x14ac:dyDescent="0.3">
      <c r="A28" s="134"/>
      <c r="B28" s="154">
        <v>19</v>
      </c>
      <c r="C28" s="155" t="s">
        <v>159</v>
      </c>
      <c r="D28" s="156" t="s">
        <v>254</v>
      </c>
      <c r="E28" s="157" t="s">
        <v>543</v>
      </c>
      <c r="F28" s="149"/>
    </row>
    <row r="29" spans="1:7" ht="39.6" x14ac:dyDescent="0.3">
      <c r="A29" s="134"/>
      <c r="B29" s="154">
        <v>20</v>
      </c>
      <c r="C29" s="155" t="s">
        <v>213</v>
      </c>
      <c r="D29" s="156" t="s">
        <v>254</v>
      </c>
      <c r="E29" s="157" t="s">
        <v>660</v>
      </c>
      <c r="F29" s="149"/>
    </row>
    <row r="30" spans="1:7" ht="26.4" x14ac:dyDescent="0.3">
      <c r="A30" s="134"/>
      <c r="B30" s="154">
        <v>21</v>
      </c>
      <c r="C30" s="155" t="s">
        <v>214</v>
      </c>
      <c r="D30" s="156" t="s">
        <v>255</v>
      </c>
      <c r="E30" s="157" t="s">
        <v>547</v>
      </c>
      <c r="F30" s="149"/>
    </row>
    <row r="31" spans="1:7" ht="26.4" x14ac:dyDescent="0.3">
      <c r="A31" s="134"/>
      <c r="B31" s="154">
        <v>22</v>
      </c>
      <c r="C31" s="155" t="s">
        <v>215</v>
      </c>
      <c r="D31" s="156" t="s">
        <v>255</v>
      </c>
      <c r="E31" s="157" t="s">
        <v>547</v>
      </c>
      <c r="F31" s="149"/>
    </row>
    <row r="32" spans="1:7" ht="52.8" x14ac:dyDescent="0.3">
      <c r="A32" s="134"/>
      <c r="B32" s="154">
        <v>23</v>
      </c>
      <c r="C32" s="155" t="s">
        <v>165</v>
      </c>
      <c r="D32" s="156" t="s">
        <v>254</v>
      </c>
      <c r="E32" s="157" t="s">
        <v>664</v>
      </c>
      <c r="F32" s="149"/>
    </row>
    <row r="33" spans="1:6" ht="39.6" x14ac:dyDescent="0.3">
      <c r="A33" s="134"/>
      <c r="B33" s="154">
        <v>24</v>
      </c>
      <c r="C33" s="155" t="s">
        <v>166</v>
      </c>
      <c r="D33" s="156" t="s">
        <v>254</v>
      </c>
      <c r="E33" s="157" t="s">
        <v>661</v>
      </c>
      <c r="F33" s="149"/>
    </row>
    <row r="34" spans="1:6" x14ac:dyDescent="0.3">
      <c r="A34" s="134"/>
      <c r="B34" s="167"/>
      <c r="C34" s="174" t="s">
        <v>157</v>
      </c>
      <c r="D34" s="175"/>
      <c r="E34" s="173"/>
      <c r="F34" s="149"/>
    </row>
    <row r="35" spans="1:6" ht="153.75" customHeight="1" x14ac:dyDescent="0.3">
      <c r="A35" s="134"/>
      <c r="B35" s="154">
        <v>25</v>
      </c>
      <c r="C35" s="155" t="s">
        <v>220</v>
      </c>
      <c r="D35" s="156" t="s">
        <v>255</v>
      </c>
      <c r="E35" s="157" t="s">
        <v>662</v>
      </c>
      <c r="F35" s="149"/>
    </row>
    <row r="36" spans="1:6" ht="26.4" x14ac:dyDescent="0.3">
      <c r="A36" s="134"/>
      <c r="B36" s="154">
        <v>26</v>
      </c>
      <c r="C36" s="155" t="s">
        <v>221</v>
      </c>
      <c r="D36" s="156" t="s">
        <v>254</v>
      </c>
      <c r="E36" s="157" t="s">
        <v>540</v>
      </c>
      <c r="F36" s="149"/>
    </row>
    <row r="37" spans="1:6" ht="66" customHeight="1" x14ac:dyDescent="0.3">
      <c r="A37" s="134"/>
      <c r="B37" s="154">
        <v>27</v>
      </c>
      <c r="C37" s="155" t="s">
        <v>222</v>
      </c>
      <c r="D37" s="156" t="s">
        <v>254</v>
      </c>
      <c r="E37" s="157" t="s">
        <v>536</v>
      </c>
      <c r="F37" s="149"/>
    </row>
    <row r="38" spans="1:6" x14ac:dyDescent="0.3">
      <c r="A38" s="134"/>
      <c r="B38" s="167"/>
      <c r="C38" s="174" t="s">
        <v>153</v>
      </c>
      <c r="D38" s="175"/>
      <c r="E38" s="173"/>
      <c r="F38" s="149"/>
    </row>
    <row r="39" spans="1:6" ht="123.75" customHeight="1" x14ac:dyDescent="0.3">
      <c r="A39" s="134"/>
      <c r="B39" s="154">
        <v>28</v>
      </c>
      <c r="C39" s="155" t="s">
        <v>216</v>
      </c>
      <c r="D39" s="156" t="s">
        <v>255</v>
      </c>
      <c r="E39" s="157" t="s">
        <v>622</v>
      </c>
      <c r="F39" s="149"/>
    </row>
    <row r="40" spans="1:6" ht="26.4" x14ac:dyDescent="0.3">
      <c r="A40" s="134"/>
      <c r="B40" s="154">
        <v>29</v>
      </c>
      <c r="C40" s="155" t="s">
        <v>217</v>
      </c>
      <c r="D40" s="156" t="s">
        <v>254</v>
      </c>
      <c r="E40" s="157" t="s">
        <v>537</v>
      </c>
      <c r="F40" s="149"/>
    </row>
    <row r="41" spans="1:6" ht="26.4" x14ac:dyDescent="0.3">
      <c r="A41" s="134"/>
      <c r="B41" s="154">
        <v>30</v>
      </c>
      <c r="C41" s="155" t="s">
        <v>218</v>
      </c>
      <c r="D41" s="156" t="s">
        <v>254</v>
      </c>
      <c r="E41" s="157" t="s">
        <v>538</v>
      </c>
      <c r="F41" s="149"/>
    </row>
    <row r="42" spans="1:6" ht="69" customHeight="1" x14ac:dyDescent="0.3">
      <c r="A42" s="134"/>
      <c r="B42" s="300">
        <v>31</v>
      </c>
      <c r="C42" s="155" t="s">
        <v>219</v>
      </c>
      <c r="D42" s="156" t="s">
        <v>254</v>
      </c>
      <c r="E42" s="157" t="s">
        <v>652</v>
      </c>
      <c r="F42" s="149"/>
    </row>
    <row r="43" spans="1:6" ht="26.4" x14ac:dyDescent="0.3">
      <c r="A43" s="134"/>
      <c r="B43" s="300">
        <v>32</v>
      </c>
      <c r="C43" s="163" t="s">
        <v>223</v>
      </c>
      <c r="D43" s="164" t="s">
        <v>254</v>
      </c>
      <c r="E43" s="176" t="s">
        <v>653</v>
      </c>
      <c r="F43" s="149"/>
    </row>
    <row r="44" spans="1:6" x14ac:dyDescent="0.3">
      <c r="A44" s="134"/>
      <c r="B44" s="301"/>
      <c r="C44" s="177" t="s">
        <v>203</v>
      </c>
      <c r="D44" s="178"/>
      <c r="E44" s="173"/>
      <c r="F44" s="149"/>
    </row>
    <row r="45" spans="1:6" ht="26.4" x14ac:dyDescent="0.3">
      <c r="A45" s="134"/>
      <c r="B45" s="300">
        <v>33</v>
      </c>
      <c r="C45" s="155" t="s">
        <v>227</v>
      </c>
      <c r="D45" s="156" t="s">
        <v>254</v>
      </c>
      <c r="E45" s="157" t="s">
        <v>548</v>
      </c>
      <c r="F45" s="149"/>
    </row>
    <row r="46" spans="1:6" ht="39.6" x14ac:dyDescent="0.3">
      <c r="A46" s="134"/>
      <c r="B46" s="300">
        <v>34</v>
      </c>
      <c r="C46" s="155" t="s">
        <v>225</v>
      </c>
      <c r="D46" s="156" t="s">
        <v>254</v>
      </c>
      <c r="E46" s="157" t="s">
        <v>654</v>
      </c>
      <c r="F46" s="149"/>
    </row>
    <row r="47" spans="1:6" ht="52.8" x14ac:dyDescent="0.3">
      <c r="A47" s="134"/>
      <c r="B47" s="300">
        <v>35</v>
      </c>
      <c r="C47" s="155" t="s">
        <v>204</v>
      </c>
      <c r="D47" s="156" t="s">
        <v>255</v>
      </c>
      <c r="E47" s="157" t="s">
        <v>549</v>
      </c>
      <c r="F47" s="149"/>
    </row>
    <row r="48" spans="1:6" ht="52.8" x14ac:dyDescent="0.3">
      <c r="A48" s="134"/>
      <c r="B48" s="302">
        <v>36</v>
      </c>
      <c r="C48" s="179" t="s">
        <v>224</v>
      </c>
      <c r="D48" s="180" t="s">
        <v>254</v>
      </c>
      <c r="E48" s="181" t="s">
        <v>655</v>
      </c>
      <c r="F48" s="149"/>
    </row>
    <row r="49" spans="2:5" x14ac:dyDescent="0.3">
      <c r="B49" s="139"/>
      <c r="C49" s="182"/>
      <c r="D49" s="183"/>
      <c r="E49" s="139"/>
    </row>
    <row r="50" spans="2:5" ht="80.099999999999994" customHeight="1" x14ac:dyDescent="0.3">
      <c r="B50" s="373" t="s">
        <v>228</v>
      </c>
      <c r="C50" s="374"/>
      <c r="D50" s="374"/>
      <c r="E50" s="375"/>
    </row>
    <row r="51" spans="2:5" x14ac:dyDescent="0.3">
      <c r="C51" s="184"/>
      <c r="D51" s="185"/>
    </row>
    <row r="52" spans="2:5" hidden="1" x14ac:dyDescent="0.3">
      <c r="D52" s="140" t="s">
        <v>254</v>
      </c>
    </row>
    <row r="53" spans="2:5" ht="26.4" hidden="1" x14ac:dyDescent="0.3">
      <c r="D53" s="140" t="s">
        <v>255</v>
      </c>
    </row>
    <row r="54" spans="2:5" hidden="1" x14ac:dyDescent="0.3">
      <c r="D54" s="140" t="s">
        <v>256</v>
      </c>
    </row>
  </sheetData>
  <sheetProtection algorithmName="SHA-512" hashValue="w9nD6HWHN7J/ZaLpMIYCzb+bI6coG25RQfC8iki1ZnOxxdM7tmVjko4LanUwM8kGw+/90wqPo7Gqy9kw4H21kg==" saltValue="CywQC+mmPGwn2x/HufPobA==" spinCount="100000" sheet="1" selectLockedCells="1"/>
  <mergeCells count="2">
    <mergeCell ref="B2:E2"/>
    <mergeCell ref="B50:E50"/>
  </mergeCells>
  <conditionalFormatting sqref="D6:D48">
    <cfRule type="cellIs" dxfId="8" priority="227" operator="equal">
      <formula>$D$54</formula>
    </cfRule>
    <cfRule type="cellIs" dxfId="7" priority="228" operator="equal">
      <formula>$D$53</formula>
    </cfRule>
    <cfRule type="cellIs" dxfId="6" priority="229" operator="equal">
      <formula>$D$52</formula>
    </cfRule>
  </conditionalFormatting>
  <dataValidations count="1">
    <dataValidation type="list" allowBlank="1" showInputMessage="1" showErrorMessage="1" sqref="D6:D8 D10:D15 D39:D43 D35:D37 D28:D33 D22:D26 D17:D20 D45:D48" xr:uid="{00000000-0002-0000-0300-000000000000}">
      <formula1>$D$52:$D$54</formula1>
    </dataValidation>
  </dataValidations>
  <pageMargins left="0.7" right="0.7" top="0.75" bottom="0.75" header="0.3" footer="0.3"/>
  <pageSetup paperSize="8" scale="8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5AEE-7ED3-4855-9980-2B100384F44A}">
  <dimension ref="A1:C121"/>
  <sheetViews>
    <sheetView workbookViewId="0">
      <selection activeCell="B16" sqref="B16"/>
    </sheetView>
  </sheetViews>
  <sheetFormatPr defaultColWidth="9" defaultRowHeight="13.2" x14ac:dyDescent="0.25"/>
  <cols>
    <col min="1" max="1" width="9" style="308"/>
    <col min="2" max="2" width="76.09765625" style="308" customWidth="1"/>
    <col min="3" max="16384" width="9" style="308"/>
  </cols>
  <sheetData>
    <row r="1" spans="1:3" x14ac:dyDescent="0.25">
      <c r="A1" s="306" t="s">
        <v>454</v>
      </c>
      <c r="B1" s="307" t="s">
        <v>455</v>
      </c>
      <c r="C1" s="306" t="s">
        <v>456</v>
      </c>
    </row>
    <row r="2" spans="1:3" x14ac:dyDescent="0.25">
      <c r="A2" s="309">
        <v>1</v>
      </c>
      <c r="B2" s="310" t="s">
        <v>457</v>
      </c>
      <c r="C2" s="309" t="s">
        <v>458</v>
      </c>
    </row>
    <row r="3" spans="1:3" x14ac:dyDescent="0.25">
      <c r="A3" s="309">
        <v>2</v>
      </c>
      <c r="B3" s="310" t="s">
        <v>459</v>
      </c>
      <c r="C3" s="309" t="s">
        <v>458</v>
      </c>
    </row>
    <row r="4" spans="1:3" x14ac:dyDescent="0.25">
      <c r="A4" s="309">
        <v>3</v>
      </c>
      <c r="B4" s="310" t="s">
        <v>460</v>
      </c>
      <c r="C4" s="309" t="s">
        <v>461</v>
      </c>
    </row>
    <row r="5" spans="1:3" x14ac:dyDescent="0.25">
      <c r="A5" s="309">
        <v>4</v>
      </c>
      <c r="B5" s="310" t="s">
        <v>462</v>
      </c>
      <c r="C5" s="309" t="s">
        <v>463</v>
      </c>
    </row>
    <row r="6" spans="1:3" x14ac:dyDescent="0.25">
      <c r="A6" s="309">
        <v>5</v>
      </c>
      <c r="B6" s="310" t="s">
        <v>464</v>
      </c>
      <c r="C6" s="309" t="s">
        <v>463</v>
      </c>
    </row>
    <row r="7" spans="1:3" x14ac:dyDescent="0.25">
      <c r="A7" s="309">
        <v>6</v>
      </c>
      <c r="B7" s="310" t="s">
        <v>465</v>
      </c>
      <c r="C7" s="309" t="s">
        <v>466</v>
      </c>
    </row>
    <row r="8" spans="1:3" x14ac:dyDescent="0.25">
      <c r="A8" s="309">
        <v>7</v>
      </c>
      <c r="B8" s="310" t="s">
        <v>467</v>
      </c>
      <c r="C8" s="309" t="s">
        <v>458</v>
      </c>
    </row>
    <row r="9" spans="1:3" x14ac:dyDescent="0.25">
      <c r="A9" s="309">
        <v>8</v>
      </c>
      <c r="B9" s="310" t="s">
        <v>468</v>
      </c>
      <c r="C9" s="309" t="s">
        <v>458</v>
      </c>
    </row>
    <row r="10" spans="1:3" x14ac:dyDescent="0.25">
      <c r="A10" s="309">
        <v>9</v>
      </c>
      <c r="B10" s="310" t="s">
        <v>469</v>
      </c>
      <c r="C10" s="309" t="s">
        <v>458</v>
      </c>
    </row>
    <row r="11" spans="1:3" x14ac:dyDescent="0.25">
      <c r="A11" s="309">
        <v>10</v>
      </c>
      <c r="B11" s="310" t="s">
        <v>470</v>
      </c>
      <c r="C11" s="309" t="s">
        <v>463</v>
      </c>
    </row>
    <row r="12" spans="1:3" x14ac:dyDescent="0.25">
      <c r="A12" s="309">
        <v>11</v>
      </c>
      <c r="B12" s="311" t="s">
        <v>471</v>
      </c>
      <c r="C12" s="309" t="s">
        <v>458</v>
      </c>
    </row>
    <row r="13" spans="1:3" x14ac:dyDescent="0.25">
      <c r="A13" s="309">
        <v>12</v>
      </c>
      <c r="B13" s="310" t="s">
        <v>472</v>
      </c>
      <c r="C13" s="309" t="s">
        <v>463</v>
      </c>
    </row>
    <row r="14" spans="1:3" x14ac:dyDescent="0.25">
      <c r="A14" s="309">
        <v>13</v>
      </c>
      <c r="B14" s="310" t="s">
        <v>473</v>
      </c>
      <c r="C14" s="309" t="s">
        <v>463</v>
      </c>
    </row>
    <row r="15" spans="1:3" x14ac:dyDescent="0.25">
      <c r="A15" s="309">
        <v>14</v>
      </c>
      <c r="B15" s="310" t="s">
        <v>474</v>
      </c>
      <c r="C15" s="309" t="s">
        <v>458</v>
      </c>
    </row>
    <row r="16" spans="1:3" x14ac:dyDescent="0.25">
      <c r="A16" s="309">
        <v>15</v>
      </c>
      <c r="B16" s="310" t="s">
        <v>475</v>
      </c>
      <c r="C16" s="309" t="s">
        <v>458</v>
      </c>
    </row>
    <row r="17" spans="1:3" x14ac:dyDescent="0.25">
      <c r="A17" s="309">
        <v>16</v>
      </c>
      <c r="B17" s="310" t="s">
        <v>476</v>
      </c>
      <c r="C17" s="309" t="s">
        <v>458</v>
      </c>
    </row>
    <row r="18" spans="1:3" x14ac:dyDescent="0.25">
      <c r="A18" s="309">
        <v>17</v>
      </c>
      <c r="B18" s="312" t="s">
        <v>477</v>
      </c>
      <c r="C18" s="309" t="s">
        <v>458</v>
      </c>
    </row>
    <row r="19" spans="1:3" x14ac:dyDescent="0.25">
      <c r="A19" s="309">
        <v>18</v>
      </c>
      <c r="B19" s="310" t="s">
        <v>478</v>
      </c>
      <c r="C19" s="309" t="s">
        <v>466</v>
      </c>
    </row>
    <row r="20" spans="1:3" x14ac:dyDescent="0.25">
      <c r="A20" s="309">
        <v>19</v>
      </c>
      <c r="B20" s="312" t="s">
        <v>479</v>
      </c>
      <c r="C20" s="309" t="s">
        <v>463</v>
      </c>
    </row>
    <row r="21" spans="1:3" x14ac:dyDescent="0.25">
      <c r="A21" s="309">
        <v>20</v>
      </c>
      <c r="B21" s="310" t="s">
        <v>480</v>
      </c>
      <c r="C21" s="309" t="s">
        <v>458</v>
      </c>
    </row>
    <row r="22" spans="1:3" x14ac:dyDescent="0.25">
      <c r="A22" s="309">
        <v>21</v>
      </c>
      <c r="B22" s="310" t="s">
        <v>481</v>
      </c>
      <c r="C22" s="309" t="s">
        <v>458</v>
      </c>
    </row>
    <row r="23" spans="1:3" x14ac:dyDescent="0.25">
      <c r="A23" s="309">
        <v>22</v>
      </c>
      <c r="B23" s="310" t="s">
        <v>482</v>
      </c>
      <c r="C23" s="309" t="s">
        <v>463</v>
      </c>
    </row>
    <row r="24" spans="1:3" x14ac:dyDescent="0.25">
      <c r="A24" s="309">
        <v>23</v>
      </c>
      <c r="B24" s="312" t="s">
        <v>483</v>
      </c>
      <c r="C24" s="309" t="s">
        <v>458</v>
      </c>
    </row>
    <row r="25" spans="1:3" x14ac:dyDescent="0.25">
      <c r="A25" s="309">
        <v>24</v>
      </c>
      <c r="B25" s="310" t="s">
        <v>484</v>
      </c>
      <c r="C25" s="309" t="s">
        <v>466</v>
      </c>
    </row>
    <row r="26" spans="1:3" x14ac:dyDescent="0.25">
      <c r="A26" s="309">
        <v>25</v>
      </c>
      <c r="B26" s="310" t="s">
        <v>485</v>
      </c>
      <c r="C26" s="309" t="s">
        <v>458</v>
      </c>
    </row>
    <row r="27" spans="1:3" x14ac:dyDescent="0.25">
      <c r="A27" s="309">
        <v>26</v>
      </c>
      <c r="B27" s="310" t="s">
        <v>618</v>
      </c>
      <c r="C27" s="309" t="s">
        <v>466</v>
      </c>
    </row>
    <row r="28" spans="1:3" x14ac:dyDescent="0.25">
      <c r="A28" s="309">
        <v>27</v>
      </c>
      <c r="B28" s="310" t="s">
        <v>619</v>
      </c>
      <c r="C28" s="309" t="s">
        <v>466</v>
      </c>
    </row>
    <row r="29" spans="1:3" x14ac:dyDescent="0.25">
      <c r="A29" s="309">
        <v>28</v>
      </c>
      <c r="B29" s="310" t="s">
        <v>486</v>
      </c>
      <c r="C29" s="309" t="s">
        <v>466</v>
      </c>
    </row>
    <row r="30" spans="1:3" x14ac:dyDescent="0.25">
      <c r="A30" s="309">
        <v>29</v>
      </c>
      <c r="B30" s="310" t="s">
        <v>621</v>
      </c>
      <c r="C30" s="309" t="s">
        <v>466</v>
      </c>
    </row>
    <row r="31" spans="1:3" x14ac:dyDescent="0.25">
      <c r="A31" s="309">
        <v>30</v>
      </c>
      <c r="B31" s="310" t="s">
        <v>620</v>
      </c>
      <c r="C31" s="309" t="s">
        <v>458</v>
      </c>
    </row>
    <row r="32" spans="1:3" x14ac:dyDescent="0.25">
      <c r="A32" s="309">
        <v>31</v>
      </c>
      <c r="B32" s="310" t="s">
        <v>470</v>
      </c>
      <c r="C32" s="309" t="s">
        <v>463</v>
      </c>
    </row>
    <row r="33" spans="1:3" x14ac:dyDescent="0.25">
      <c r="A33" s="309">
        <v>32</v>
      </c>
      <c r="B33" s="310" t="s">
        <v>489</v>
      </c>
      <c r="C33" s="309" t="s">
        <v>458</v>
      </c>
    </row>
    <row r="34" spans="1:3" x14ac:dyDescent="0.25">
      <c r="A34" s="309">
        <v>33</v>
      </c>
      <c r="B34" s="310" t="s">
        <v>490</v>
      </c>
      <c r="C34" s="309" t="s">
        <v>458</v>
      </c>
    </row>
    <row r="35" spans="1:3" x14ac:dyDescent="0.25">
      <c r="A35" s="309">
        <v>34</v>
      </c>
      <c r="B35" s="310" t="s">
        <v>530</v>
      </c>
      <c r="C35" s="309" t="s">
        <v>458</v>
      </c>
    </row>
    <row r="36" spans="1:3" x14ac:dyDescent="0.25">
      <c r="A36" s="309">
        <v>35</v>
      </c>
      <c r="B36" s="312" t="s">
        <v>531</v>
      </c>
      <c r="C36" s="309" t="s">
        <v>466</v>
      </c>
    </row>
    <row r="37" spans="1:3" x14ac:dyDescent="0.25">
      <c r="A37" s="309"/>
      <c r="B37" s="310"/>
      <c r="C37" s="309"/>
    </row>
    <row r="38" spans="1:3" x14ac:dyDescent="0.25">
      <c r="A38" s="309"/>
      <c r="B38" s="310"/>
      <c r="C38" s="309"/>
    </row>
    <row r="39" spans="1:3" x14ac:dyDescent="0.25">
      <c r="A39" s="309"/>
      <c r="B39" s="310"/>
      <c r="C39" s="309"/>
    </row>
    <row r="40" spans="1:3" x14ac:dyDescent="0.25">
      <c r="A40" s="309"/>
      <c r="B40" s="313"/>
      <c r="C40" s="309"/>
    </row>
    <row r="41" spans="1:3" x14ac:dyDescent="0.25">
      <c r="A41" s="309"/>
      <c r="B41" s="310"/>
      <c r="C41" s="309"/>
    </row>
    <row r="42" spans="1:3" x14ac:dyDescent="0.25">
      <c r="A42" s="309"/>
      <c r="B42" s="310"/>
      <c r="C42" s="309"/>
    </row>
    <row r="43" spans="1:3" x14ac:dyDescent="0.25">
      <c r="A43" s="309"/>
      <c r="B43" s="310"/>
      <c r="C43" s="309"/>
    </row>
    <row r="44" spans="1:3" x14ac:dyDescent="0.25">
      <c r="A44" s="309"/>
      <c r="B44" s="313"/>
      <c r="C44" s="309"/>
    </row>
    <row r="45" spans="1:3" x14ac:dyDescent="0.25">
      <c r="A45" s="309"/>
      <c r="B45" s="310"/>
      <c r="C45" s="309"/>
    </row>
    <row r="46" spans="1:3" x14ac:dyDescent="0.25">
      <c r="A46" s="309"/>
      <c r="B46" s="310"/>
      <c r="C46" s="309"/>
    </row>
    <row r="47" spans="1:3" x14ac:dyDescent="0.25">
      <c r="A47" s="309"/>
      <c r="B47" s="310"/>
      <c r="C47" s="309"/>
    </row>
    <row r="48" spans="1:3" x14ac:dyDescent="0.25">
      <c r="A48" s="309"/>
      <c r="B48" s="310"/>
      <c r="C48" s="309"/>
    </row>
    <row r="49" spans="1:3" x14ac:dyDescent="0.25">
      <c r="A49" s="309"/>
      <c r="B49" s="310"/>
      <c r="C49" s="309"/>
    </row>
    <row r="50" spans="1:3" x14ac:dyDescent="0.25">
      <c r="A50" s="309"/>
      <c r="B50" s="310"/>
      <c r="C50" s="309"/>
    </row>
    <row r="51" spans="1:3" x14ac:dyDescent="0.25">
      <c r="A51" s="309"/>
      <c r="B51" s="310"/>
      <c r="C51" s="309"/>
    </row>
    <row r="52" spans="1:3" x14ac:dyDescent="0.25">
      <c r="A52" s="309"/>
      <c r="B52" s="313"/>
      <c r="C52" s="309"/>
    </row>
    <row r="53" spans="1:3" x14ac:dyDescent="0.25">
      <c r="A53" s="309"/>
      <c r="B53" s="310"/>
      <c r="C53" s="309"/>
    </row>
    <row r="54" spans="1:3" x14ac:dyDescent="0.25">
      <c r="A54" s="309"/>
      <c r="B54" s="310"/>
      <c r="C54" s="309"/>
    </row>
    <row r="55" spans="1:3" x14ac:dyDescent="0.25">
      <c r="A55" s="309"/>
      <c r="B55" s="310"/>
      <c r="C55" s="309"/>
    </row>
    <row r="56" spans="1:3" x14ac:dyDescent="0.25">
      <c r="A56" s="309"/>
      <c r="B56" s="310"/>
      <c r="C56" s="309"/>
    </row>
    <row r="57" spans="1:3" x14ac:dyDescent="0.25">
      <c r="A57" s="309"/>
      <c r="B57" s="313"/>
      <c r="C57" s="309"/>
    </row>
    <row r="58" spans="1:3" x14ac:dyDescent="0.25">
      <c r="A58" s="309"/>
      <c r="B58" s="310"/>
      <c r="C58" s="309"/>
    </row>
    <row r="59" spans="1:3" x14ac:dyDescent="0.25">
      <c r="A59" s="309"/>
      <c r="B59" s="310"/>
      <c r="C59" s="309"/>
    </row>
    <row r="60" spans="1:3" x14ac:dyDescent="0.25">
      <c r="A60" s="309"/>
      <c r="B60" s="310"/>
      <c r="C60" s="309"/>
    </row>
    <row r="61" spans="1:3" x14ac:dyDescent="0.25">
      <c r="A61" s="309"/>
      <c r="B61" s="310"/>
      <c r="C61" s="309"/>
    </row>
    <row r="62" spans="1:3" x14ac:dyDescent="0.25">
      <c r="A62" s="309"/>
      <c r="B62" s="310"/>
      <c r="C62" s="309"/>
    </row>
    <row r="63" spans="1:3" x14ac:dyDescent="0.25">
      <c r="A63" s="309"/>
      <c r="B63" s="310"/>
      <c r="C63" s="309"/>
    </row>
    <row r="64" spans="1:3" x14ac:dyDescent="0.25">
      <c r="A64" s="314"/>
      <c r="B64" s="313"/>
      <c r="C64" s="314"/>
    </row>
    <row r="65" spans="1:3" x14ac:dyDescent="0.25">
      <c r="A65" s="309"/>
      <c r="B65" s="310"/>
      <c r="C65" s="309"/>
    </row>
    <row r="66" spans="1:3" x14ac:dyDescent="0.25">
      <c r="A66" s="309"/>
      <c r="B66" s="310"/>
      <c r="C66" s="309"/>
    </row>
    <row r="67" spans="1:3" x14ac:dyDescent="0.25">
      <c r="A67" s="309"/>
      <c r="B67" s="310"/>
      <c r="C67" s="309"/>
    </row>
    <row r="68" spans="1:3" x14ac:dyDescent="0.25">
      <c r="A68" s="309"/>
      <c r="B68" s="310"/>
      <c r="C68" s="309"/>
    </row>
    <row r="69" spans="1:3" x14ac:dyDescent="0.25">
      <c r="A69" s="309"/>
      <c r="B69" s="310"/>
      <c r="C69" s="309"/>
    </row>
    <row r="70" spans="1:3" x14ac:dyDescent="0.25">
      <c r="A70" s="309"/>
      <c r="B70" s="310"/>
      <c r="C70" s="309"/>
    </row>
    <row r="71" spans="1:3" x14ac:dyDescent="0.25">
      <c r="A71" s="309"/>
      <c r="B71" s="310"/>
      <c r="C71" s="309"/>
    </row>
    <row r="72" spans="1:3" x14ac:dyDescent="0.25">
      <c r="A72" s="309"/>
      <c r="B72" s="310"/>
      <c r="C72" s="309"/>
    </row>
    <row r="73" spans="1:3" x14ac:dyDescent="0.25">
      <c r="A73" s="309"/>
      <c r="B73" s="310"/>
      <c r="C73" s="309"/>
    </row>
    <row r="74" spans="1:3" x14ac:dyDescent="0.25">
      <c r="A74" s="309"/>
      <c r="B74" s="310"/>
      <c r="C74" s="309"/>
    </row>
    <row r="75" spans="1:3" x14ac:dyDescent="0.25">
      <c r="A75" s="309"/>
      <c r="B75" s="313"/>
      <c r="C75" s="309"/>
    </row>
    <row r="76" spans="1:3" x14ac:dyDescent="0.25">
      <c r="A76" s="309"/>
      <c r="B76" s="310"/>
      <c r="C76" s="309"/>
    </row>
    <row r="77" spans="1:3" x14ac:dyDescent="0.25">
      <c r="A77" s="309"/>
      <c r="B77" s="310"/>
      <c r="C77" s="309"/>
    </row>
    <row r="78" spans="1:3" x14ac:dyDescent="0.25">
      <c r="A78" s="309"/>
      <c r="B78" s="310"/>
      <c r="C78" s="309"/>
    </row>
    <row r="79" spans="1:3" x14ac:dyDescent="0.25">
      <c r="A79" s="309"/>
      <c r="B79" s="310"/>
      <c r="C79" s="309"/>
    </row>
    <row r="80" spans="1:3" x14ac:dyDescent="0.25">
      <c r="A80" s="309"/>
      <c r="B80" s="310"/>
      <c r="C80" s="309"/>
    </row>
    <row r="81" spans="1:3" x14ac:dyDescent="0.25">
      <c r="A81" s="309"/>
      <c r="B81" s="310"/>
      <c r="C81" s="309"/>
    </row>
    <row r="82" spans="1:3" x14ac:dyDescent="0.25">
      <c r="A82" s="309"/>
      <c r="B82" s="310"/>
      <c r="C82" s="309"/>
    </row>
    <row r="83" spans="1:3" x14ac:dyDescent="0.25">
      <c r="A83" s="309"/>
      <c r="B83" s="310"/>
      <c r="C83" s="309"/>
    </row>
    <row r="84" spans="1:3" x14ac:dyDescent="0.25">
      <c r="A84" s="309"/>
      <c r="B84" s="310"/>
      <c r="C84" s="309"/>
    </row>
    <row r="85" spans="1:3" x14ac:dyDescent="0.25">
      <c r="A85" s="309"/>
      <c r="B85" s="310"/>
      <c r="C85" s="309"/>
    </row>
    <row r="86" spans="1:3" x14ac:dyDescent="0.25">
      <c r="A86" s="309"/>
      <c r="B86" s="310"/>
      <c r="C86" s="309"/>
    </row>
    <row r="87" spans="1:3" x14ac:dyDescent="0.25">
      <c r="A87" s="309"/>
      <c r="B87" s="310"/>
      <c r="C87" s="309"/>
    </row>
    <row r="88" spans="1:3" x14ac:dyDescent="0.25">
      <c r="A88" s="309"/>
      <c r="B88" s="310"/>
      <c r="C88" s="309"/>
    </row>
    <row r="89" spans="1:3" x14ac:dyDescent="0.25">
      <c r="A89" s="309"/>
      <c r="B89" s="310"/>
      <c r="C89" s="309"/>
    </row>
    <row r="90" spans="1:3" x14ac:dyDescent="0.25">
      <c r="A90" s="309"/>
      <c r="B90" s="310"/>
      <c r="C90" s="309"/>
    </row>
    <row r="91" spans="1:3" x14ac:dyDescent="0.25">
      <c r="A91" s="309"/>
      <c r="B91" s="310"/>
      <c r="C91" s="309"/>
    </row>
    <row r="92" spans="1:3" x14ac:dyDescent="0.25">
      <c r="A92" s="309"/>
      <c r="B92" s="310"/>
      <c r="C92" s="309"/>
    </row>
    <row r="93" spans="1:3" x14ac:dyDescent="0.25">
      <c r="A93" s="309"/>
      <c r="B93" s="310"/>
      <c r="C93" s="309"/>
    </row>
    <row r="94" spans="1:3" x14ac:dyDescent="0.25">
      <c r="A94" s="309"/>
      <c r="B94" s="310"/>
      <c r="C94" s="309"/>
    </row>
    <row r="95" spans="1:3" x14ac:dyDescent="0.25">
      <c r="A95" s="309"/>
      <c r="B95" s="310"/>
      <c r="C95" s="309"/>
    </row>
    <row r="96" spans="1:3" x14ac:dyDescent="0.25">
      <c r="A96" s="309"/>
      <c r="B96" s="310"/>
      <c r="C96" s="309"/>
    </row>
    <row r="97" spans="1:3" x14ac:dyDescent="0.25">
      <c r="A97" s="309"/>
      <c r="B97" s="310"/>
      <c r="C97" s="309"/>
    </row>
    <row r="98" spans="1:3" x14ac:dyDescent="0.25">
      <c r="A98" s="309"/>
      <c r="B98" s="310"/>
      <c r="C98" s="309"/>
    </row>
    <row r="99" spans="1:3" x14ac:dyDescent="0.25">
      <c r="A99" s="309"/>
      <c r="B99" s="310"/>
      <c r="C99" s="309"/>
    </row>
    <row r="100" spans="1:3" x14ac:dyDescent="0.25">
      <c r="A100" s="309"/>
      <c r="B100" s="310"/>
      <c r="C100" s="309"/>
    </row>
    <row r="101" spans="1:3" x14ac:dyDescent="0.25">
      <c r="A101" s="309"/>
      <c r="B101" s="310"/>
      <c r="C101" s="309"/>
    </row>
    <row r="102" spans="1:3" x14ac:dyDescent="0.25">
      <c r="A102" s="309"/>
      <c r="B102" s="310"/>
      <c r="C102" s="309"/>
    </row>
    <row r="103" spans="1:3" x14ac:dyDescent="0.25">
      <c r="A103" s="309"/>
      <c r="B103" s="310"/>
      <c r="C103" s="309"/>
    </row>
    <row r="104" spans="1:3" x14ac:dyDescent="0.25">
      <c r="A104" s="309"/>
      <c r="B104" s="310"/>
      <c r="C104" s="309"/>
    </row>
    <row r="105" spans="1:3" x14ac:dyDescent="0.25">
      <c r="A105" s="309"/>
      <c r="B105" s="310"/>
      <c r="C105" s="309"/>
    </row>
    <row r="106" spans="1:3" x14ac:dyDescent="0.25">
      <c r="A106" s="309"/>
      <c r="B106" s="310"/>
      <c r="C106" s="309"/>
    </row>
    <row r="107" spans="1:3" x14ac:dyDescent="0.25">
      <c r="A107" s="309"/>
      <c r="B107" s="310"/>
      <c r="C107" s="309"/>
    </row>
    <row r="108" spans="1:3" x14ac:dyDescent="0.25">
      <c r="A108" s="309"/>
      <c r="B108" s="310"/>
      <c r="C108" s="309"/>
    </row>
    <row r="109" spans="1:3" x14ac:dyDescent="0.25">
      <c r="A109" s="309"/>
      <c r="B109" s="310"/>
      <c r="C109" s="309"/>
    </row>
    <row r="110" spans="1:3" x14ac:dyDescent="0.25">
      <c r="A110" s="309"/>
      <c r="B110" s="310"/>
      <c r="C110" s="309"/>
    </row>
    <row r="111" spans="1:3" x14ac:dyDescent="0.25">
      <c r="A111" s="309"/>
      <c r="B111" s="310"/>
      <c r="C111" s="309"/>
    </row>
    <row r="112" spans="1:3" x14ac:dyDescent="0.25">
      <c r="A112" s="309"/>
      <c r="B112" s="310"/>
      <c r="C112" s="309"/>
    </row>
    <row r="113" spans="1:3" x14ac:dyDescent="0.25">
      <c r="A113" s="309"/>
      <c r="B113" s="310"/>
      <c r="C113" s="309"/>
    </row>
    <row r="114" spans="1:3" x14ac:dyDescent="0.25">
      <c r="A114" s="309"/>
      <c r="B114" s="310"/>
      <c r="C114" s="309"/>
    </row>
    <row r="115" spans="1:3" x14ac:dyDescent="0.25">
      <c r="A115" s="309"/>
      <c r="B115" s="310"/>
      <c r="C115" s="309"/>
    </row>
    <row r="116" spans="1:3" x14ac:dyDescent="0.25">
      <c r="A116" s="309"/>
      <c r="B116" s="310"/>
      <c r="C116" s="309"/>
    </row>
    <row r="117" spans="1:3" x14ac:dyDescent="0.25">
      <c r="A117" s="309"/>
      <c r="B117" s="310"/>
      <c r="C117" s="309"/>
    </row>
    <row r="118" spans="1:3" x14ac:dyDescent="0.25">
      <c r="A118" s="309"/>
      <c r="B118" s="310"/>
      <c r="C118" s="309"/>
    </row>
    <row r="119" spans="1:3" x14ac:dyDescent="0.25">
      <c r="A119" s="309"/>
      <c r="B119" s="310"/>
      <c r="C119" s="309"/>
    </row>
    <row r="120" spans="1:3" x14ac:dyDescent="0.25">
      <c r="A120" s="309"/>
      <c r="B120" s="310"/>
      <c r="C120" s="309"/>
    </row>
    <row r="121" spans="1:3" x14ac:dyDescent="0.25">
      <c r="A121" s="309"/>
      <c r="B121" s="310"/>
      <c r="C121" s="309"/>
    </row>
  </sheetData>
  <sheetProtection algorithmName="SHA-512" hashValue="LONViwY1F69/I4/LVrUtM2wWcAnlISgXdDg+Wu8TQ5iDOdaiP75MM9RVQf4BW7KeYUr3cCY+LfuwB6HEnaVODw==" saltValue="TeizUkWgebAuARsofjtzT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4"/>
  <sheetViews>
    <sheetView tabSelected="1" zoomScale="85" zoomScaleNormal="85" workbookViewId="0">
      <selection activeCell="G123" sqref="G123"/>
    </sheetView>
  </sheetViews>
  <sheetFormatPr defaultColWidth="9" defaultRowHeight="13.2" x14ac:dyDescent="0.25"/>
  <cols>
    <col min="1" max="1" width="4.09765625" style="122" customWidth="1"/>
    <col min="2" max="16384" width="9" style="122"/>
  </cols>
  <sheetData>
    <row r="1" spans="2:15" x14ac:dyDescent="0.25">
      <c r="D1" s="123"/>
      <c r="E1" s="123"/>
    </row>
    <row r="2" spans="2:15" ht="18.600000000000001" x14ac:dyDescent="0.4">
      <c r="B2" s="124" t="s">
        <v>273</v>
      </c>
      <c r="C2" s="125"/>
      <c r="D2" s="376" t="str">
        <f>'Scoring data'!M2</f>
        <v>Fully Aligned</v>
      </c>
      <c r="E2" s="377"/>
      <c r="F2" s="126"/>
    </row>
    <row r="3" spans="2:15" x14ac:dyDescent="0.25">
      <c r="D3" s="127"/>
      <c r="E3" s="127"/>
    </row>
    <row r="4" spans="2:15" x14ac:dyDescent="0.25">
      <c r="B4" s="128" t="s">
        <v>7</v>
      </c>
    </row>
    <row r="6" spans="2:15" x14ac:dyDescent="0.25">
      <c r="N6" s="129" t="s">
        <v>250</v>
      </c>
      <c r="O6" s="130">
        <f>'Scoring data'!K6</f>
        <v>14</v>
      </c>
    </row>
    <row r="19" spans="2:15" x14ac:dyDescent="0.25">
      <c r="B19" s="128" t="s">
        <v>243</v>
      </c>
      <c r="N19" s="129" t="s">
        <v>250</v>
      </c>
      <c r="O19" s="130">
        <f>'Scoring data'!K15</f>
        <v>49</v>
      </c>
    </row>
    <row r="34" spans="2:15" x14ac:dyDescent="0.25">
      <c r="B34" s="128" t="s">
        <v>1</v>
      </c>
      <c r="N34" s="129" t="s">
        <v>250</v>
      </c>
      <c r="O34" s="130">
        <f>'Scoring data'!K24</f>
        <v>22</v>
      </c>
    </row>
    <row r="49" spans="2:15" x14ac:dyDescent="0.25">
      <c r="B49" s="128" t="s">
        <v>5</v>
      </c>
      <c r="N49" s="129" t="s">
        <v>250</v>
      </c>
      <c r="O49" s="130">
        <f>'Scoring data'!K33</f>
        <v>7</v>
      </c>
    </row>
    <row r="64" spans="2:15" x14ac:dyDescent="0.25">
      <c r="B64" s="128" t="s">
        <v>6</v>
      </c>
      <c r="N64" s="129" t="s">
        <v>250</v>
      </c>
      <c r="O64" s="130">
        <f>'Scoring data'!K42</f>
        <v>9</v>
      </c>
    </row>
    <row r="79" spans="2:15" x14ac:dyDescent="0.25">
      <c r="B79" s="128" t="s">
        <v>244</v>
      </c>
      <c r="N79" s="129" t="s">
        <v>250</v>
      </c>
      <c r="O79" s="130">
        <f>'Scoring data'!K51</f>
        <v>1</v>
      </c>
    </row>
    <row r="94" spans="2:15" x14ac:dyDescent="0.25">
      <c r="B94" s="128" t="s">
        <v>13</v>
      </c>
      <c r="N94" s="129" t="s">
        <v>250</v>
      </c>
      <c r="O94" s="130">
        <f>'Scoring data'!K60</f>
        <v>3</v>
      </c>
    </row>
    <row r="109" spans="2:15" x14ac:dyDescent="0.25">
      <c r="B109" s="128" t="s">
        <v>168</v>
      </c>
      <c r="N109" s="129" t="s">
        <v>250</v>
      </c>
      <c r="O109" s="130">
        <f>'Scoring data'!K69</f>
        <v>7</v>
      </c>
    </row>
    <row r="124" spans="2:15" x14ac:dyDescent="0.25">
      <c r="B124" s="128" t="s">
        <v>258</v>
      </c>
      <c r="N124" s="129" t="s">
        <v>250</v>
      </c>
      <c r="O124" s="130">
        <f>'Scoring data'!K78</f>
        <v>36</v>
      </c>
    </row>
  </sheetData>
  <sheetProtection algorithmName="SHA-512" hashValue="JPBr5sru5H1AGpvfLFLQiQm9fFwMVgBjt3R6b42+1VDbea3CcuMqcdkTmPuJ5+0FIobdX1xFJ2td7/QfV+jvvw==" saltValue="Ugl5WkdAavhoox/jRbO6mA==" spinCount="100000" sheet="1" selectLockedCells="1" selectUnlockedCells="1"/>
  <mergeCells count="1">
    <mergeCell ref="D2:E2"/>
  </mergeCells>
  <conditionalFormatting sqref="D2:E2">
    <cfRule type="cellIs" dxfId="5" priority="1" operator="equal">
      <formula>"Not Aligned"</formula>
    </cfRule>
    <cfRule type="cellIs" dxfId="4" priority="2" operator="equal">
      <formula>"Partially Aligned"</formula>
    </cfRule>
    <cfRule type="cellIs" dxfId="3" priority="3" operator="equal">
      <formula>"Fully Aligned"</formula>
    </cfRule>
  </conditionalFormatting>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89"/>
  <sheetViews>
    <sheetView topLeftCell="A45" workbookViewId="0">
      <selection activeCell="M2" sqref="M2"/>
    </sheetView>
  </sheetViews>
  <sheetFormatPr defaultColWidth="9" defaultRowHeight="15" x14ac:dyDescent="0.35"/>
  <cols>
    <col min="1" max="1" width="4.59765625" style="1" customWidth="1"/>
    <col min="2" max="2" width="36.59765625" style="1" customWidth="1"/>
    <col min="3" max="3" width="14.59765625" style="13" customWidth="1"/>
    <col min="4" max="4" width="5.59765625" style="1" customWidth="1"/>
    <col min="5" max="8" width="6.59765625" style="1" customWidth="1"/>
    <col min="9" max="9" width="3.59765625" style="1" customWidth="1"/>
    <col min="10" max="10" width="7.09765625" style="1" customWidth="1"/>
    <col min="11" max="11" width="5.5" style="1" customWidth="1"/>
    <col min="12" max="13" width="9" style="1"/>
    <col min="14" max="14" width="7.09765625" style="1" customWidth="1"/>
    <col min="15" max="16" width="10.3984375" style="13" customWidth="1"/>
    <col min="17" max="17" width="4.09765625" style="1" customWidth="1"/>
    <col min="18" max="18" width="13.09765625" style="1" customWidth="1"/>
    <col min="19" max="22" width="12" style="13" customWidth="1"/>
    <col min="23" max="16384" width="9" style="1"/>
  </cols>
  <sheetData>
    <row r="1" spans="1:22" ht="16.8" x14ac:dyDescent="0.4">
      <c r="A1" s="287"/>
      <c r="B1" s="287"/>
      <c r="C1" s="378" t="s">
        <v>246</v>
      </c>
      <c r="D1" s="379"/>
      <c r="E1" s="378" t="s">
        <v>247</v>
      </c>
      <c r="F1" s="380"/>
      <c r="G1" s="381" t="s">
        <v>248</v>
      </c>
      <c r="H1" s="382"/>
      <c r="K1" s="62"/>
    </row>
    <row r="2" spans="1:22" x14ac:dyDescent="0.35">
      <c r="A2" s="188" t="str">
        <f>'2. Alignment Assessment'!B3</f>
        <v>A</v>
      </c>
      <c r="B2" s="288" t="str">
        <f>'2. Alignment Assessment'!C3</f>
        <v>Overarching due diligence principles within Programme standards and guidance</v>
      </c>
      <c r="C2" s="189" t="s">
        <v>0</v>
      </c>
      <c r="D2" s="189"/>
      <c r="E2" s="189" t="s">
        <v>249</v>
      </c>
      <c r="F2" s="189"/>
      <c r="G2" s="189" t="s">
        <v>249</v>
      </c>
      <c r="H2" s="190"/>
      <c r="L2" s="61" t="s">
        <v>266</v>
      </c>
      <c r="M2" s="63" t="str">
        <f>IF(AND(K9=100%,K18&gt;80%,N19&lt;1),"Fully Aligned",IF(K9&lt;50%,"Not Aligned",IF(N20&gt;=20%,"Not Aligned","Partially Aligned")))</f>
        <v>Fully Aligned</v>
      </c>
      <c r="N2" s="64"/>
    </row>
    <row r="3" spans="1:22" x14ac:dyDescent="0.35">
      <c r="A3" s="10"/>
      <c r="B3" s="289" t="str">
        <f>'2. Alignment Assessment'!C4</f>
        <v>Due diligence is an on-going, proactive and reactive process</v>
      </c>
      <c r="C3" s="14"/>
      <c r="D3" s="14"/>
      <c r="E3" s="14"/>
      <c r="F3" s="14"/>
      <c r="G3" s="14"/>
      <c r="H3" s="191"/>
    </row>
    <row r="4" spans="1:22" x14ac:dyDescent="0.35">
      <c r="A4" s="11" t="str">
        <f>'2. Alignment Assessment'!B5</f>
        <v>A.1</v>
      </c>
      <c r="B4" s="290" t="str">
        <f>'2. Alignment Assessment'!C5</f>
        <v>The Programme explicitly recognises due diligence as an ongoing process to be undertaken by companies.</v>
      </c>
      <c r="C4" s="27" t="str">
        <f>'2. Alignment Assessment'!G5</f>
        <v>Fully Aligned</v>
      </c>
      <c r="D4" s="13">
        <f>_xlfn.IFS(C4="Fully Aligned",2,C4="Partially Aligned",1,C4="Not Aligned",0,C4="N/A","")</f>
        <v>2</v>
      </c>
      <c r="E4" s="25" t="str">
        <f>'2. Alignment Assessment'!H5</f>
        <v>Fully Aligned</v>
      </c>
      <c r="F4" s="13">
        <f>_xlfn.IFS(E4="Fully Aligned",2,E4="Partially Aligned",1,E4="Not Aligned",0,E4="N/A","")</f>
        <v>2</v>
      </c>
      <c r="G4" s="13" t="str">
        <f>'2. Alignment Assessment'!I5</f>
        <v>Fully Aligned</v>
      </c>
      <c r="H4" s="26">
        <f>_xlfn.IFS(G4="Fully Aligned",2,G4="Partially Aligned",1,G4="Not Aligned",0,G4="N/A","")</f>
        <v>2</v>
      </c>
      <c r="J4" s="16" t="s">
        <v>7</v>
      </c>
    </row>
    <row r="5" spans="1:22" x14ac:dyDescent="0.35">
      <c r="A5" s="11" t="str">
        <f>'2. Alignment Assessment'!B6</f>
        <v>A.2</v>
      </c>
      <c r="B5" s="290" t="str">
        <f>'2. Alignment Assessment'!C6</f>
        <v>The Programme expects companies to proactively carry out due diligence and to react to changes of circumstances and risks in the supply chain.</v>
      </c>
      <c r="C5" s="27" t="str">
        <f>'2. Alignment Assessment'!G6</f>
        <v>Fully Aligned</v>
      </c>
      <c r="D5" s="13">
        <f t="shared" ref="D5:D68" si="0">_xlfn.IFS(C5="Fully Aligned",2,C5="Partially Aligned",1,C5="Not Aligned",0,C5="N/A","")</f>
        <v>2</v>
      </c>
      <c r="E5" s="25" t="str">
        <f>'2. Alignment Assessment'!H6</f>
        <v>Fully Aligned</v>
      </c>
      <c r="F5" s="13">
        <f t="shared" ref="F5:F68" si="1">_xlfn.IFS(E5="Fully Aligned",2,E5="Partially Aligned",1,E5="Not Aligned",0,E5="N/A","")</f>
        <v>2</v>
      </c>
      <c r="G5" s="13" t="str">
        <f>'2. Alignment Assessment'!I6</f>
        <v>Fully Aligned</v>
      </c>
      <c r="H5" s="26">
        <f t="shared" ref="H5:H68" si="2">_xlfn.IFS(G5="Fully Aligned",2,G5="Partially Aligned",1,G5="Not Aligned",0,G5="N/A","")</f>
        <v>2</v>
      </c>
      <c r="J5" s="87" t="s">
        <v>272</v>
      </c>
      <c r="K5" s="88"/>
      <c r="L5" s="88"/>
      <c r="M5" s="88"/>
      <c r="N5" s="88"/>
      <c r="O5" s="89" t="s">
        <v>247</v>
      </c>
      <c r="P5" s="90" t="s">
        <v>271</v>
      </c>
    </row>
    <row r="6" spans="1:22" x14ac:dyDescent="0.35">
      <c r="A6" s="291"/>
      <c r="B6" s="291" t="str">
        <f>'2. Alignment Assessment'!C7</f>
        <v>Due diligence is dynamic and improves over time</v>
      </c>
      <c r="C6" s="291"/>
      <c r="D6" s="291"/>
      <c r="E6" s="291"/>
      <c r="F6" s="291"/>
      <c r="G6" s="291"/>
      <c r="H6" s="291"/>
      <c r="J6" s="65" t="s">
        <v>233</v>
      </c>
      <c r="K6" s="71">
        <f>COUNT(D4:D5,D7:D9,D11:D15,D17,D19:D20,D22)</f>
        <v>14</v>
      </c>
      <c r="L6" s="65"/>
      <c r="M6" s="73" t="s">
        <v>237</v>
      </c>
      <c r="N6" s="66">
        <f>COUNTIF(D4:D22,2)</f>
        <v>14</v>
      </c>
      <c r="O6" s="65">
        <f>COUNTIF(F4:F22,2)</f>
        <v>14</v>
      </c>
      <c r="P6" s="66">
        <f>COUNTIF(H4:H22,2)</f>
        <v>14</v>
      </c>
      <c r="S6" s="84" t="s">
        <v>245</v>
      </c>
      <c r="T6" s="18" t="s">
        <v>8</v>
      </c>
      <c r="U6" s="18" t="s">
        <v>18</v>
      </c>
      <c r="V6" s="19" t="s">
        <v>9</v>
      </c>
    </row>
    <row r="7" spans="1:22" x14ac:dyDescent="0.35">
      <c r="A7" s="11" t="str">
        <f>'2. Alignment Assessment'!B8</f>
        <v>A.3</v>
      </c>
      <c r="B7" s="290" t="str">
        <f>'2. Alignment Assessment'!C8</f>
        <v>If a programme choses to make a final determination on a company or its products, such determination should be based on the conformity of the companies’ due diligence or sourcing practices with the OECD due diligence guidance.</v>
      </c>
      <c r="C7" s="27" t="str">
        <f>'2. Alignment Assessment'!G8</f>
        <v>Fully Aligned</v>
      </c>
      <c r="D7" s="13">
        <f t="shared" si="0"/>
        <v>2</v>
      </c>
      <c r="E7" s="25" t="str">
        <f>'2. Alignment Assessment'!H8</f>
        <v>Fully Aligned</v>
      </c>
      <c r="F7" s="13">
        <f t="shared" si="1"/>
        <v>2</v>
      </c>
      <c r="G7" s="13" t="str">
        <f>'2. Alignment Assessment'!I8</f>
        <v>Fully Aligned</v>
      </c>
      <c r="H7" s="26">
        <f t="shared" si="2"/>
        <v>2</v>
      </c>
      <c r="J7" s="67" t="s">
        <v>236</v>
      </c>
      <c r="K7" s="1">
        <f>K6*2</f>
        <v>28</v>
      </c>
      <c r="L7" s="67"/>
      <c r="M7" s="74" t="s">
        <v>238</v>
      </c>
      <c r="N7" s="75">
        <f>N6/$K6</f>
        <v>1</v>
      </c>
      <c r="O7" s="77">
        <f>O6/$K6</f>
        <v>1</v>
      </c>
      <c r="P7" s="75">
        <f>P6/$K6</f>
        <v>1</v>
      </c>
      <c r="Q7" s="2"/>
      <c r="S7" s="85">
        <f>K9</f>
        <v>1</v>
      </c>
      <c r="T7" s="21">
        <f>N7</f>
        <v>1</v>
      </c>
      <c r="U7" s="21">
        <f>N9</f>
        <v>0</v>
      </c>
      <c r="V7" s="22">
        <f>N11</f>
        <v>0</v>
      </c>
    </row>
    <row r="8" spans="1:22" x14ac:dyDescent="0.35">
      <c r="A8" s="11" t="str">
        <f>'2. Alignment Assessment'!B9</f>
        <v>A.4</v>
      </c>
      <c r="B8" s="290" t="str">
        <f>'2. Alignment Assessment'!C9</f>
        <v>The Programme expects companies to progressively improve their due diligence activities and risk management performance over time.</v>
      </c>
      <c r="C8" s="27" t="str">
        <f>'2. Alignment Assessment'!G9</f>
        <v>Fully Aligned</v>
      </c>
      <c r="D8" s="13">
        <f t="shared" si="0"/>
        <v>2</v>
      </c>
      <c r="E8" s="25" t="str">
        <f>'2. Alignment Assessment'!H9</f>
        <v>Fully Aligned</v>
      </c>
      <c r="F8" s="13">
        <f t="shared" si="1"/>
        <v>2</v>
      </c>
      <c r="G8" s="13" t="str">
        <f>'2. Alignment Assessment'!I9</f>
        <v>Fully Aligned</v>
      </c>
      <c r="H8" s="26">
        <f t="shared" si="2"/>
        <v>2</v>
      </c>
      <c r="J8" s="67" t="s">
        <v>235</v>
      </c>
      <c r="K8" s="1">
        <f>SUM(D4:D5,D7:D9,D11:D15,D17,D19:D20,D22)</f>
        <v>28</v>
      </c>
      <c r="L8" s="67"/>
      <c r="M8" s="74" t="s">
        <v>239</v>
      </c>
      <c r="N8" s="68">
        <f>COUNTIF(D4:D22,1)</f>
        <v>0</v>
      </c>
      <c r="O8" s="67">
        <f>COUNTIF(F4:F22,1)</f>
        <v>0</v>
      </c>
      <c r="P8" s="68">
        <f>COUNTIF(H4:H22,1)</f>
        <v>0</v>
      </c>
      <c r="S8" s="86">
        <f>100%-S7</f>
        <v>0</v>
      </c>
      <c r="T8" s="30">
        <f>100%-T7</f>
        <v>0</v>
      </c>
      <c r="U8" s="30">
        <f>100%-U7</f>
        <v>1</v>
      </c>
      <c r="V8" s="79">
        <f>100%-V7</f>
        <v>1</v>
      </c>
    </row>
    <row r="9" spans="1:22" x14ac:dyDescent="0.35">
      <c r="A9" s="11" t="str">
        <f>'2. Alignment Assessment'!B10</f>
        <v>A.5</v>
      </c>
      <c r="B9" s="290" t="str">
        <f>'2. Alignment Assessment'!C10</f>
        <v>The Programme encourages companies to source responsibly from conflict-affected or high-risk areas and, where relevant, from artisanal and small-scale mineral producers.</v>
      </c>
      <c r="C9" s="27" t="str">
        <f>'2. Alignment Assessment'!G10</f>
        <v>Fully Aligned</v>
      </c>
      <c r="D9" s="13">
        <f t="shared" si="0"/>
        <v>2</v>
      </c>
      <c r="E9" s="25" t="str">
        <f>'2. Alignment Assessment'!H10</f>
        <v>Fully Aligned</v>
      </c>
      <c r="F9" s="13">
        <f t="shared" si="1"/>
        <v>2</v>
      </c>
      <c r="G9" s="13" t="str">
        <f>'2. Alignment Assessment'!I10</f>
        <v>Fully Aligned</v>
      </c>
      <c r="H9" s="26">
        <f t="shared" si="2"/>
        <v>2</v>
      </c>
      <c r="J9" s="69" t="s">
        <v>234</v>
      </c>
      <c r="K9" s="72">
        <f>K8/K7</f>
        <v>1</v>
      </c>
      <c r="L9" s="67"/>
      <c r="M9" s="74" t="s">
        <v>240</v>
      </c>
      <c r="N9" s="75">
        <f>N8/$K6</f>
        <v>0</v>
      </c>
      <c r="O9" s="77">
        <f>O8/$K6</f>
        <v>0</v>
      </c>
      <c r="P9" s="75">
        <f>P8/$K6</f>
        <v>0</v>
      </c>
      <c r="Q9" s="2"/>
      <c r="R9" s="28" t="s">
        <v>247</v>
      </c>
      <c r="S9" s="83">
        <f>(O6+O8)/K7</f>
        <v>0.5</v>
      </c>
      <c r="T9" s="31">
        <f>O7</f>
        <v>1</v>
      </c>
      <c r="U9" s="31">
        <f>O9</f>
        <v>0</v>
      </c>
      <c r="V9" s="80">
        <f>O11</f>
        <v>0</v>
      </c>
    </row>
    <row r="10" spans="1:22" x14ac:dyDescent="0.35">
      <c r="A10" s="291"/>
      <c r="B10" s="291" t="str">
        <f>'2. Alignment Assessment'!C11</f>
        <v>Due diligence is risk-based</v>
      </c>
      <c r="C10" s="291"/>
      <c r="D10" s="291"/>
      <c r="E10" s="291"/>
      <c r="F10" s="291"/>
      <c r="G10" s="291"/>
      <c r="H10" s="291"/>
      <c r="L10" s="67"/>
      <c r="M10" s="74" t="s">
        <v>241</v>
      </c>
      <c r="N10" s="68">
        <f>COUNTIF(D4:D22,0)</f>
        <v>0</v>
      </c>
      <c r="O10" s="67">
        <f>COUNTIF(F4:F22,0)</f>
        <v>0</v>
      </c>
      <c r="P10" s="68">
        <f>COUNTIF(H4:H22,0)</f>
        <v>0</v>
      </c>
      <c r="R10" s="29" t="s">
        <v>248</v>
      </c>
      <c r="S10" s="82">
        <f>(P6+P8)/K7</f>
        <v>0.5</v>
      </c>
      <c r="T10" s="32">
        <f>P7</f>
        <v>1</v>
      </c>
      <c r="U10" s="32">
        <f>P9</f>
        <v>0</v>
      </c>
      <c r="V10" s="81">
        <f>P11</f>
        <v>0</v>
      </c>
    </row>
    <row r="11" spans="1:22" x14ac:dyDescent="0.35">
      <c r="A11" s="11" t="str">
        <f>'2. Alignment Assessment'!B12</f>
        <v>A.6</v>
      </c>
      <c r="B11" s="292" t="str">
        <f>'2. Alignment Assessment'!C12</f>
        <v>The Programme expects companies' due diligence activities to be guided by their own risk assessments.</v>
      </c>
      <c r="C11" s="27" t="str">
        <f>'2. Alignment Assessment'!G12</f>
        <v>Fully Aligned</v>
      </c>
      <c r="D11" s="13">
        <f t="shared" si="0"/>
        <v>2</v>
      </c>
      <c r="E11" s="25" t="str">
        <f>'2. Alignment Assessment'!H12</f>
        <v>Fully Aligned</v>
      </c>
      <c r="F11" s="13">
        <f t="shared" si="1"/>
        <v>2</v>
      </c>
      <c r="G11" s="13" t="str">
        <f>'2. Alignment Assessment'!I12</f>
        <v>Fully Aligned</v>
      </c>
      <c r="H11" s="26">
        <f t="shared" si="2"/>
        <v>2</v>
      </c>
      <c r="L11" s="69"/>
      <c r="M11" s="76" t="s">
        <v>242</v>
      </c>
      <c r="N11" s="70">
        <f>N10/$K6</f>
        <v>0</v>
      </c>
      <c r="O11" s="78">
        <f>O10/$K6</f>
        <v>0</v>
      </c>
      <c r="P11" s="70">
        <f>P10/$K6</f>
        <v>0</v>
      </c>
      <c r="Q11" s="2"/>
    </row>
    <row r="12" spans="1:22" x14ac:dyDescent="0.35">
      <c r="A12" s="11" t="str">
        <f>'2. Alignment Assessment'!B13</f>
        <v>A.7</v>
      </c>
      <c r="B12" s="290" t="str">
        <f>'2. Alignment Assessment'!C13</f>
        <v>The Programme expects companies' due diligence activities to consider at least all risks covered in Annex II (serious abuses associated with the extraction, transport or trade of minerals, direct or indirect support to non-state armed groups, public or private security forces, bribery and fraudulent misrepresentation of the origin of minerals, money laundering, payment of taxes, fees and royalties due to governments and bribery).</v>
      </c>
      <c r="C12" s="27" t="str">
        <f>'2. Alignment Assessment'!G13</f>
        <v>Fully Aligned</v>
      </c>
      <c r="D12" s="13">
        <f t="shared" si="0"/>
        <v>2</v>
      </c>
      <c r="E12" s="25" t="str">
        <f>'2. Alignment Assessment'!H13</f>
        <v>Fully Aligned</v>
      </c>
      <c r="F12" s="13">
        <f t="shared" si="1"/>
        <v>2</v>
      </c>
      <c r="G12" s="13" t="str">
        <f>'2. Alignment Assessment'!I13</f>
        <v>Fully Aligned</v>
      </c>
      <c r="H12" s="26">
        <f t="shared" si="2"/>
        <v>2</v>
      </c>
    </row>
    <row r="13" spans="1:22" x14ac:dyDescent="0.35">
      <c r="A13" s="11" t="str">
        <f>'2. Alignment Assessment'!B14</f>
        <v>A.8</v>
      </c>
      <c r="B13" s="290" t="str">
        <f>'2. Alignment Assessment'!C14</f>
        <v>The programme expects that  the measures that a company takes to conduct due diligence should be commensurate to the severity and likelihood of the identified risks.</v>
      </c>
      <c r="C13" s="27" t="str">
        <f>'2. Alignment Assessment'!G14</f>
        <v>Fully Aligned</v>
      </c>
      <c r="D13" s="13">
        <f t="shared" si="0"/>
        <v>2</v>
      </c>
      <c r="E13" s="25" t="str">
        <f>'2. Alignment Assessment'!H14</f>
        <v>Fully Aligned</v>
      </c>
      <c r="F13" s="13">
        <f t="shared" si="1"/>
        <v>2</v>
      </c>
      <c r="G13" s="13" t="str">
        <f>'2. Alignment Assessment'!I14</f>
        <v>Fully Aligned</v>
      </c>
      <c r="H13" s="26">
        <f t="shared" si="2"/>
        <v>2</v>
      </c>
      <c r="J13" s="16" t="s">
        <v>243</v>
      </c>
    </row>
    <row r="14" spans="1:22" x14ac:dyDescent="0.35">
      <c r="A14" s="11" t="str">
        <f>'2. Alignment Assessment'!B15</f>
        <v>A.9</v>
      </c>
      <c r="B14" s="290" t="str">
        <f>'2. Alignment Assessment'!C15</f>
        <v xml:space="preserve">The programme includes in the definition of red flags considerations of location of mineral origin and transit, supplier characteristics and trade-related circumstances. </v>
      </c>
      <c r="C14" s="27" t="str">
        <f>'2. Alignment Assessment'!G15</f>
        <v>Fully Aligned</v>
      </c>
      <c r="D14" s="13">
        <f t="shared" si="0"/>
        <v>2</v>
      </c>
      <c r="E14" s="25" t="str">
        <f>'2. Alignment Assessment'!H15</f>
        <v>Fully Aligned</v>
      </c>
      <c r="F14" s="13">
        <f t="shared" si="1"/>
        <v>2</v>
      </c>
      <c r="G14" s="13" t="str">
        <f>'2. Alignment Assessment'!I15</f>
        <v>Fully Aligned</v>
      </c>
      <c r="H14" s="26">
        <f t="shared" si="2"/>
        <v>2</v>
      </c>
      <c r="J14" s="87" t="s">
        <v>272</v>
      </c>
      <c r="K14" s="88"/>
      <c r="L14" s="88"/>
      <c r="M14" s="88"/>
      <c r="N14" s="88"/>
      <c r="O14" s="89" t="s">
        <v>247</v>
      </c>
      <c r="P14" s="90" t="s">
        <v>271</v>
      </c>
    </row>
    <row r="15" spans="1:22" x14ac:dyDescent="0.35">
      <c r="A15" s="11" t="str">
        <f>'2. Alignment Assessment'!B16</f>
        <v>A.10</v>
      </c>
      <c r="B15" s="290" t="str">
        <f>'2. Alignment Assessment'!C16</f>
        <v>The Programme expects that due diligence activities on red-flagged supply chains should involve on-the-ground assessments, to be undertaken by upstream companies. Upstream companies may cooperate through joint initiatives but retain individual responsibility for their due diligence and should ensure that all joint work duly takes into consideration circumstances specific to the individual company.</v>
      </c>
      <c r="C15" s="27" t="str">
        <f>'2. Alignment Assessment'!G16</f>
        <v>Fully Aligned</v>
      </c>
      <c r="D15" s="13">
        <f t="shared" si="0"/>
        <v>2</v>
      </c>
      <c r="E15" s="25" t="str">
        <f>'2. Alignment Assessment'!H16</f>
        <v>Fully Aligned</v>
      </c>
      <c r="F15" s="13">
        <f t="shared" si="1"/>
        <v>2</v>
      </c>
      <c r="G15" s="13" t="str">
        <f>'2. Alignment Assessment'!I16</f>
        <v>Fully Aligned</v>
      </c>
      <c r="H15" s="26">
        <f t="shared" si="2"/>
        <v>2</v>
      </c>
      <c r="J15" s="65" t="s">
        <v>233</v>
      </c>
      <c r="K15" s="66">
        <f>COUNT(D26:D55,D58:D75,D78:D90,D93:D94,D96:D100,D103:D107,D110:D113,D115,D117,D119:D122)</f>
        <v>49</v>
      </c>
      <c r="L15" s="65"/>
      <c r="M15" s="73" t="s">
        <v>237</v>
      </c>
      <c r="N15" s="66">
        <f>COUNTIF(D26:D122,2)</f>
        <v>43</v>
      </c>
      <c r="O15" s="65">
        <f>COUNTIF(F26:F122,2)</f>
        <v>49</v>
      </c>
      <c r="P15" s="66">
        <f>COUNTIF(H26:H122,2)</f>
        <v>43</v>
      </c>
      <c r="S15" s="84" t="s">
        <v>245</v>
      </c>
      <c r="T15" s="18" t="s">
        <v>8</v>
      </c>
      <c r="U15" s="18" t="s">
        <v>18</v>
      </c>
      <c r="V15" s="19" t="s">
        <v>9</v>
      </c>
    </row>
    <row r="16" spans="1:22" x14ac:dyDescent="0.35">
      <c r="A16" s="291"/>
      <c r="B16" s="291" t="str">
        <f>'2. Alignment Assessment'!C17</f>
        <v>Due diligence is undertaken in good faith</v>
      </c>
      <c r="C16" s="291"/>
      <c r="D16" s="291"/>
      <c r="E16" s="291"/>
      <c r="F16" s="291"/>
      <c r="G16" s="291"/>
      <c r="H16" s="291"/>
      <c r="J16" s="67" t="s">
        <v>236</v>
      </c>
      <c r="K16" s="68">
        <f>K15*2</f>
        <v>98</v>
      </c>
      <c r="L16" s="67"/>
      <c r="M16" s="74" t="s">
        <v>238</v>
      </c>
      <c r="N16" s="75">
        <f>N15/K15</f>
        <v>0.87755102040816324</v>
      </c>
      <c r="O16" s="77">
        <f>O15/$K15</f>
        <v>1</v>
      </c>
      <c r="P16" s="75">
        <f>P15/$K15</f>
        <v>0.87755102040816324</v>
      </c>
      <c r="Q16" s="2"/>
      <c r="S16" s="85">
        <f>K18</f>
        <v>0.93877551020408168</v>
      </c>
      <c r="T16" s="21">
        <f>N16</f>
        <v>0.87755102040816324</v>
      </c>
      <c r="U16" s="21">
        <f>N18</f>
        <v>0.12244897959183673</v>
      </c>
      <c r="V16" s="22">
        <f>N20</f>
        <v>0</v>
      </c>
    </row>
    <row r="17" spans="1:22" x14ac:dyDescent="0.35">
      <c r="A17" s="11" t="str">
        <f>'2. Alignment Assessment'!B18</f>
        <v>A.11</v>
      </c>
      <c r="B17" s="290" t="str">
        <f>'2. Alignment Assessment'!C18</f>
        <v>The Programme explicitly recognizes that companies should use good faith and reasonable efforts in their due diligence, taking into account factors such as the size of the enterprise, the location of the activities, the situation in a particular country, the sector and nature of the products or services involved.</v>
      </c>
      <c r="C17" s="27" t="str">
        <f>'2. Alignment Assessment'!G18</f>
        <v>Fully Aligned</v>
      </c>
      <c r="D17" s="13">
        <f t="shared" si="0"/>
        <v>2</v>
      </c>
      <c r="E17" s="25" t="str">
        <f>'2. Alignment Assessment'!H18</f>
        <v>Fully Aligned</v>
      </c>
      <c r="F17" s="13">
        <f t="shared" si="1"/>
        <v>2</v>
      </c>
      <c r="G17" s="13" t="str">
        <f>'2. Alignment Assessment'!I18</f>
        <v>Fully Aligned</v>
      </c>
      <c r="H17" s="26">
        <f t="shared" si="2"/>
        <v>2</v>
      </c>
      <c r="J17" s="67" t="s">
        <v>235</v>
      </c>
      <c r="K17" s="68">
        <f>SUM(D26:D55,D58:D75,D78:D90,D93:D94,D96:D100,D103:D107,D110:D113,D115,D117,D119:D122)</f>
        <v>92</v>
      </c>
      <c r="L17" s="67"/>
      <c r="M17" s="74" t="s">
        <v>239</v>
      </c>
      <c r="N17" s="68">
        <f>COUNTIF(D26:D122,1)</f>
        <v>6</v>
      </c>
      <c r="O17" s="67">
        <f>COUNTIF(F26:F122,1)</f>
        <v>0</v>
      </c>
      <c r="P17" s="68">
        <f>COUNTIF(H26:H122,1)</f>
        <v>6</v>
      </c>
      <c r="S17" s="86">
        <f>100%-S16</f>
        <v>6.1224489795918324E-2</v>
      </c>
      <c r="T17" s="30">
        <f>100%-T16</f>
        <v>0.12244897959183676</v>
      </c>
      <c r="U17" s="30">
        <f>100%-U16</f>
        <v>0.87755102040816324</v>
      </c>
      <c r="V17" s="79">
        <f>100%-V16</f>
        <v>1</v>
      </c>
    </row>
    <row r="18" spans="1:22" x14ac:dyDescent="0.35">
      <c r="A18" s="291"/>
      <c r="B18" s="291" t="str">
        <f>'2. Alignment Assessment'!C19</f>
        <v>Companies are responsible for ensuring that appropriate due diligence is undertaken</v>
      </c>
      <c r="C18" s="291"/>
      <c r="D18" s="291"/>
      <c r="E18" s="291"/>
      <c r="F18" s="291"/>
      <c r="G18" s="291"/>
      <c r="H18" s="291"/>
      <c r="J18" s="69" t="s">
        <v>234</v>
      </c>
      <c r="K18" s="70">
        <f>K17/K16</f>
        <v>0.93877551020408168</v>
      </c>
      <c r="L18" s="67"/>
      <c r="M18" s="74" t="s">
        <v>240</v>
      </c>
      <c r="N18" s="75">
        <f>N17/K15</f>
        <v>0.12244897959183673</v>
      </c>
      <c r="O18" s="77">
        <f>O17/$K15</f>
        <v>0</v>
      </c>
      <c r="P18" s="75">
        <f>P17/$K15</f>
        <v>0.12244897959183673</v>
      </c>
      <c r="Q18" s="2"/>
      <c r="R18" s="28" t="s">
        <v>247</v>
      </c>
      <c r="S18" s="83">
        <f>(O15+O17)/K16</f>
        <v>0.5</v>
      </c>
      <c r="T18" s="31">
        <f>O16</f>
        <v>1</v>
      </c>
      <c r="U18" s="31">
        <f>O18</f>
        <v>0</v>
      </c>
      <c r="V18" s="80">
        <f>O20</f>
        <v>0</v>
      </c>
    </row>
    <row r="19" spans="1:22" x14ac:dyDescent="0.35">
      <c r="A19" s="11" t="str">
        <f>'2. Alignment Assessment'!B20</f>
        <v>A.12</v>
      </c>
      <c r="B19" s="292" t="str">
        <f>'2. Alignment Assessment'!C20</f>
        <v>Responsibility for determining the actions that a company undertakes in response to identified risks rests with the company's management.</v>
      </c>
      <c r="C19" s="27" t="str">
        <f>'2. Alignment Assessment'!G20</f>
        <v>Fully Aligned</v>
      </c>
      <c r="D19" s="13">
        <f t="shared" si="0"/>
        <v>2</v>
      </c>
      <c r="E19" s="25" t="str">
        <f>'2. Alignment Assessment'!H20</f>
        <v>Fully Aligned</v>
      </c>
      <c r="F19" s="13">
        <f t="shared" si="1"/>
        <v>2</v>
      </c>
      <c r="G19" s="13" t="str">
        <f>'2. Alignment Assessment'!I20</f>
        <v>Fully Aligned</v>
      </c>
      <c r="H19" s="26">
        <f t="shared" si="2"/>
        <v>2</v>
      </c>
      <c r="L19" s="67"/>
      <c r="M19" s="74" t="s">
        <v>241</v>
      </c>
      <c r="N19" s="68">
        <f>COUNTIF(D26:D122,0)</f>
        <v>0</v>
      </c>
      <c r="O19" s="67">
        <f>COUNTIF(F26:F122,0)</f>
        <v>0</v>
      </c>
      <c r="P19" s="68">
        <f>COUNTIF(H26:H122,0)</f>
        <v>0</v>
      </c>
      <c r="R19" s="29" t="s">
        <v>248</v>
      </c>
      <c r="S19" s="82">
        <f>(P15+P17)/K16</f>
        <v>0.5</v>
      </c>
      <c r="T19" s="32">
        <f>P16</f>
        <v>0.87755102040816324</v>
      </c>
      <c r="U19" s="32">
        <f>P18</f>
        <v>0.12244897959183673</v>
      </c>
      <c r="V19" s="81">
        <f>P20</f>
        <v>0</v>
      </c>
    </row>
    <row r="20" spans="1:22" x14ac:dyDescent="0.35">
      <c r="A20" s="11" t="str">
        <f>'2. Alignment Assessment'!B21</f>
        <v>A.13</v>
      </c>
      <c r="B20" s="293" t="str">
        <f>'2. Alignment Assessment'!C21</f>
        <v>The Programme states clearly that the use of Industry Programmes, Institutionalised Mechanisms or multi-stakeholder initiatives does not release companies from being responsible for the scope and quality of due diligence in their own supply chains and for reporting on the due diligence that is undertaken in their supply chains.</v>
      </c>
      <c r="C20" s="27" t="str">
        <f>'2. Alignment Assessment'!G21</f>
        <v>Fully Aligned</v>
      </c>
      <c r="D20" s="13">
        <f t="shared" si="0"/>
        <v>2</v>
      </c>
      <c r="E20" s="25" t="str">
        <f>'2. Alignment Assessment'!H21</f>
        <v>Fully Aligned</v>
      </c>
      <c r="F20" s="13">
        <f t="shared" si="1"/>
        <v>2</v>
      </c>
      <c r="G20" s="13" t="str">
        <f>'2. Alignment Assessment'!I21</f>
        <v>Fully Aligned</v>
      </c>
      <c r="H20" s="26">
        <f t="shared" si="2"/>
        <v>2</v>
      </c>
      <c r="L20" s="69"/>
      <c r="M20" s="76" t="s">
        <v>242</v>
      </c>
      <c r="N20" s="70">
        <f>N19/K15</f>
        <v>0</v>
      </c>
      <c r="O20" s="78">
        <f>O19/$K15</f>
        <v>0</v>
      </c>
      <c r="P20" s="70">
        <f>P19/$K15</f>
        <v>0</v>
      </c>
      <c r="Q20" s="2"/>
    </row>
    <row r="21" spans="1:22" x14ac:dyDescent="0.35">
      <c r="A21" s="291"/>
      <c r="B21" s="291" t="str">
        <f>'2. Alignment Assessment'!C22</f>
        <v>Due diligence is global in scope</v>
      </c>
      <c r="C21" s="291"/>
      <c r="D21" s="291"/>
      <c r="E21" s="291"/>
      <c r="F21" s="291"/>
      <c r="G21" s="291"/>
      <c r="H21" s="291"/>
    </row>
    <row r="22" spans="1:22" x14ac:dyDescent="0.35">
      <c r="A22" s="11" t="str">
        <f>'2. Alignment Assessment'!B23</f>
        <v>A.14</v>
      </c>
      <c r="B22" s="294" t="str">
        <f>'2. Alignment Assessment'!C23</f>
        <v xml:space="preserve">Due diligence should be global in scope unless a programme is designed to cover a specific geography or region only. In particular any programme designed to implement step 4 should be global in scope. </v>
      </c>
      <c r="C22" s="27" t="str">
        <f>'2. Alignment Assessment'!G23</f>
        <v>Fully Aligned</v>
      </c>
      <c r="D22" s="13">
        <f t="shared" si="0"/>
        <v>2</v>
      </c>
      <c r="E22" s="25" t="str">
        <f>'2. Alignment Assessment'!H23</f>
        <v>Fully Aligned</v>
      </c>
      <c r="F22" s="13">
        <f t="shared" si="1"/>
        <v>2</v>
      </c>
      <c r="G22" s="13" t="str">
        <f>'2. Alignment Assessment'!I23</f>
        <v>Fully Aligned</v>
      </c>
      <c r="H22" s="26">
        <f t="shared" si="2"/>
        <v>2</v>
      </c>
      <c r="J22" s="16" t="s">
        <v>1</v>
      </c>
    </row>
    <row r="23" spans="1:22" x14ac:dyDescent="0.35">
      <c r="A23" s="295" t="str">
        <f>'2. Alignment Assessment'!B24</f>
        <v>B</v>
      </c>
      <c r="B23" s="295" t="str">
        <f>'2. Alignment Assessment'!C24</f>
        <v>Alignment of Programme requirements with the five-step due diligence framework</v>
      </c>
      <c r="C23" s="295"/>
      <c r="D23" s="295"/>
      <c r="E23" s="295"/>
      <c r="F23" s="295"/>
      <c r="G23" s="295"/>
      <c r="H23" s="295"/>
      <c r="J23" s="87" t="s">
        <v>272</v>
      </c>
      <c r="K23" s="88"/>
      <c r="L23" s="88"/>
      <c r="M23" s="88"/>
      <c r="N23" s="88"/>
      <c r="O23" s="89" t="s">
        <v>247</v>
      </c>
      <c r="P23" s="90" t="s">
        <v>271</v>
      </c>
    </row>
    <row r="24" spans="1:22" x14ac:dyDescent="0.35">
      <c r="A24" s="279"/>
      <c r="B24" s="279" t="str">
        <f>'2. Alignment Assessment'!C25</f>
        <v>Step 1: Establish strong company management systems</v>
      </c>
      <c r="C24" s="279"/>
      <c r="D24" s="279"/>
      <c r="E24" s="279"/>
      <c r="F24" s="279"/>
      <c r="G24" s="279"/>
      <c r="H24" s="279"/>
      <c r="J24" s="65" t="s">
        <v>233</v>
      </c>
      <c r="K24" s="66">
        <f>COUNT(D26:D55)</f>
        <v>22</v>
      </c>
      <c r="L24" s="65"/>
      <c r="M24" s="73" t="s">
        <v>237</v>
      </c>
      <c r="N24" s="66">
        <f>COUNTIF(D26:D55,2)</f>
        <v>22</v>
      </c>
      <c r="O24" s="65">
        <f>COUNTIF(F26:F55,2)</f>
        <v>22</v>
      </c>
      <c r="P24" s="66">
        <f>COUNTIF(H26:H55,2)</f>
        <v>22</v>
      </c>
      <c r="S24" s="84" t="s">
        <v>245</v>
      </c>
      <c r="T24" s="18" t="s">
        <v>8</v>
      </c>
      <c r="U24" s="18" t="s">
        <v>18</v>
      </c>
      <c r="V24" s="19" t="s">
        <v>9</v>
      </c>
    </row>
    <row r="25" spans="1:22" x14ac:dyDescent="0.35">
      <c r="A25" s="291"/>
      <c r="B25" s="291" t="str">
        <f>'2. Alignment Assessment'!C26</f>
        <v>Requirements set by Programmes for those companies subject to audit under the Programme:</v>
      </c>
      <c r="C25" s="291"/>
      <c r="D25" s="291"/>
      <c r="E25" s="291"/>
      <c r="F25" s="291"/>
      <c r="G25" s="291"/>
      <c r="H25" s="291"/>
      <c r="J25" s="67" t="s">
        <v>236</v>
      </c>
      <c r="K25" s="68">
        <f>K24*2</f>
        <v>44</v>
      </c>
      <c r="L25" s="67"/>
      <c r="M25" s="74" t="s">
        <v>238</v>
      </c>
      <c r="N25" s="75">
        <f>N24/K24</f>
        <v>1</v>
      </c>
      <c r="O25" s="77">
        <f>O24/$K24</f>
        <v>1</v>
      </c>
      <c r="P25" s="75">
        <f>P24/$K24</f>
        <v>1</v>
      </c>
      <c r="Q25" s="2"/>
      <c r="S25" s="85">
        <f>K27</f>
        <v>1</v>
      </c>
      <c r="T25" s="21">
        <f>N25</f>
        <v>1</v>
      </c>
      <c r="U25" s="21">
        <f>N27</f>
        <v>0</v>
      </c>
      <c r="V25" s="22">
        <f>N29</f>
        <v>0</v>
      </c>
    </row>
    <row r="26" spans="1:22" x14ac:dyDescent="0.35">
      <c r="A26" s="11" t="str">
        <f>'2. Alignment Assessment'!B27</f>
        <v>B.1</v>
      </c>
      <c r="B26" s="290" t="str">
        <f>'2. Alignment Assessment'!C27</f>
        <v>Adopt, and clearly communicate to suppliers and the public, a policy, applicable to the company and its suppliers, providing the principles and standards for identifying and managing the risks in the supply chain of minerals potentially from conflict-affected or high risk areas, against which the company will assess itself and the activities and relationships of suppliers.</v>
      </c>
      <c r="C26" s="27" t="str">
        <f>'2. Alignment Assessment'!G27</f>
        <v>Fully Aligned</v>
      </c>
      <c r="D26" s="13">
        <f t="shared" si="0"/>
        <v>2</v>
      </c>
      <c r="E26" s="25" t="str">
        <f>'2. Alignment Assessment'!H27</f>
        <v>Fully Aligned</v>
      </c>
      <c r="F26" s="13">
        <f t="shared" si="1"/>
        <v>2</v>
      </c>
      <c r="G26" s="13" t="str">
        <f>'2. Alignment Assessment'!I27</f>
        <v>Fully Aligned</v>
      </c>
      <c r="H26" s="26">
        <f t="shared" si="2"/>
        <v>2</v>
      </c>
      <c r="J26" s="67" t="s">
        <v>235</v>
      </c>
      <c r="K26" s="68">
        <f>SUM(D26:D55)</f>
        <v>44</v>
      </c>
      <c r="L26" s="67"/>
      <c r="M26" s="74" t="s">
        <v>239</v>
      </c>
      <c r="N26" s="68">
        <f>COUNTIF(D26:D55,1)</f>
        <v>0</v>
      </c>
      <c r="O26" s="67">
        <f>COUNTIF(F26:F55,1)</f>
        <v>0</v>
      </c>
      <c r="P26" s="68">
        <f>COUNTIF(H26:H55,1)</f>
        <v>0</v>
      </c>
      <c r="S26" s="86">
        <f>100%-S25</f>
        <v>0</v>
      </c>
      <c r="T26" s="30">
        <f>100%-T25</f>
        <v>0</v>
      </c>
      <c r="U26" s="30">
        <f>100%-U25</f>
        <v>1</v>
      </c>
      <c r="V26" s="79">
        <f>100%-V25</f>
        <v>1</v>
      </c>
    </row>
    <row r="27" spans="1:22" x14ac:dyDescent="0.35">
      <c r="A27" s="11" t="str">
        <f>'2. Alignment Assessment'!B28</f>
        <v>B.2</v>
      </c>
      <c r="B27" s="290" t="str">
        <f>'2. Alignment Assessment'!C28</f>
        <v>Ensure that the supply chain policy is consistent with the standards provided in Annex II of the Guidance.</v>
      </c>
      <c r="C27" s="27" t="str">
        <f>'2. Alignment Assessment'!G28</f>
        <v>Fully Aligned</v>
      </c>
      <c r="D27" s="13">
        <f t="shared" si="0"/>
        <v>2</v>
      </c>
      <c r="E27" s="25" t="str">
        <f>'2. Alignment Assessment'!H28</f>
        <v>Fully Aligned</v>
      </c>
      <c r="F27" s="13">
        <f t="shared" si="1"/>
        <v>2</v>
      </c>
      <c r="G27" s="13" t="str">
        <f>'2. Alignment Assessment'!I28</f>
        <v>Fully Aligned</v>
      </c>
      <c r="H27" s="26">
        <f t="shared" si="2"/>
        <v>2</v>
      </c>
      <c r="J27" s="69" t="s">
        <v>234</v>
      </c>
      <c r="K27" s="70">
        <f>K26/K25</f>
        <v>1</v>
      </c>
      <c r="L27" s="67"/>
      <c r="M27" s="74" t="s">
        <v>240</v>
      </c>
      <c r="N27" s="75">
        <f>N26/K24</f>
        <v>0</v>
      </c>
      <c r="O27" s="77">
        <f>O26/$K24</f>
        <v>0</v>
      </c>
      <c r="P27" s="75">
        <f>P26/$K24</f>
        <v>0</v>
      </c>
      <c r="Q27" s="2"/>
      <c r="R27" s="28" t="s">
        <v>247</v>
      </c>
      <c r="S27" s="83">
        <f>(O24+O26)/K25</f>
        <v>0.5</v>
      </c>
      <c r="T27" s="31">
        <f>O25</f>
        <v>1</v>
      </c>
      <c r="U27" s="31">
        <f>O27</f>
        <v>0</v>
      </c>
      <c r="V27" s="80">
        <f>O29</f>
        <v>0</v>
      </c>
    </row>
    <row r="28" spans="1:22" x14ac:dyDescent="0.35">
      <c r="A28" s="11" t="str">
        <f>'2. Alignment Assessment'!B29</f>
        <v>B.3</v>
      </c>
      <c r="B28" s="290" t="str">
        <f>'2. Alignment Assessment'!C29</f>
        <v xml:space="preserve">Within the supply chain policy, set out a clear and coherent management process for risk management. Commit to the due diligence steps as described in Annex I and, where relevant, the Supplement. </v>
      </c>
      <c r="C28" s="27" t="str">
        <f>'2. Alignment Assessment'!G29</f>
        <v>Fully Aligned</v>
      </c>
      <c r="D28" s="13">
        <f t="shared" si="0"/>
        <v>2</v>
      </c>
      <c r="E28" s="25" t="str">
        <f>'2. Alignment Assessment'!H29</f>
        <v>Fully Aligned</v>
      </c>
      <c r="F28" s="13">
        <f t="shared" si="1"/>
        <v>2</v>
      </c>
      <c r="G28" s="13" t="str">
        <f>'2. Alignment Assessment'!I29</f>
        <v>Fully Aligned</v>
      </c>
      <c r="H28" s="26">
        <f t="shared" si="2"/>
        <v>2</v>
      </c>
      <c r="L28" s="67"/>
      <c r="M28" s="74" t="s">
        <v>241</v>
      </c>
      <c r="N28" s="68">
        <f>COUNTIF(D26:D55,0)</f>
        <v>0</v>
      </c>
      <c r="O28" s="67">
        <f>COUNTIF(F26:F55,0)</f>
        <v>0</v>
      </c>
      <c r="P28" s="68">
        <f>COUNTIF(H26:H55,0)</f>
        <v>0</v>
      </c>
      <c r="R28" s="29" t="s">
        <v>248</v>
      </c>
      <c r="S28" s="82">
        <f>(P24+P26)/K25</f>
        <v>0.5</v>
      </c>
      <c r="T28" s="32">
        <f>P25</f>
        <v>1</v>
      </c>
      <c r="U28" s="32">
        <f>P27</f>
        <v>0</v>
      </c>
      <c r="V28" s="81">
        <f>P29</f>
        <v>0</v>
      </c>
    </row>
    <row r="29" spans="1:22" x14ac:dyDescent="0.35">
      <c r="A29" s="11" t="str">
        <f>'2. Alignment Assessment'!B30</f>
        <v>B.4</v>
      </c>
      <c r="B29" s="290" t="str">
        <f>'2. Alignment Assessment'!C30</f>
        <v>Structure internal management to support supply chain due diligence and assign authority and responsibility to senior staff with the necessary competence, knowledge and experience to oversee supply chain due diligence.</v>
      </c>
      <c r="C29" s="27" t="str">
        <f>'2. Alignment Assessment'!G30</f>
        <v>Fully Aligned</v>
      </c>
      <c r="D29" s="13">
        <f t="shared" si="0"/>
        <v>2</v>
      </c>
      <c r="E29" s="25" t="str">
        <f>'2. Alignment Assessment'!H30</f>
        <v>Fully Aligned</v>
      </c>
      <c r="F29" s="13">
        <f t="shared" si="1"/>
        <v>2</v>
      </c>
      <c r="G29" s="13" t="str">
        <f>'2. Alignment Assessment'!I30</f>
        <v>Fully Aligned</v>
      </c>
      <c r="H29" s="26">
        <f t="shared" si="2"/>
        <v>2</v>
      </c>
      <c r="L29" s="69"/>
      <c r="M29" s="76" t="s">
        <v>242</v>
      </c>
      <c r="N29" s="70">
        <f>N28/K24</f>
        <v>0</v>
      </c>
      <c r="O29" s="78">
        <f>O28/$K24</f>
        <v>0</v>
      </c>
      <c r="P29" s="70">
        <f>P28/$K24</f>
        <v>0</v>
      </c>
      <c r="Q29" s="2"/>
    </row>
    <row r="30" spans="1:22" x14ac:dyDescent="0.35">
      <c r="A30" s="11" t="str">
        <f>'2. Alignment Assessment'!B31</f>
        <v>B.5</v>
      </c>
      <c r="B30" s="290" t="str">
        <f>'2. Alignment Assessment'!C31</f>
        <v xml:space="preserve">Ensure that sufficient resources are made available  to support the operation and monitoring of supply chain due diligence processes, taking into account company size, location and circumstances. </v>
      </c>
      <c r="C30" s="27" t="str">
        <f>'2. Alignment Assessment'!G31</f>
        <v>Fully Aligned</v>
      </c>
      <c r="D30" s="13">
        <f t="shared" si="0"/>
        <v>2</v>
      </c>
      <c r="E30" s="25" t="str">
        <f>'2. Alignment Assessment'!H31</f>
        <v>Fully Aligned</v>
      </c>
      <c r="F30" s="13">
        <f t="shared" si="1"/>
        <v>2</v>
      </c>
      <c r="G30" s="13" t="str">
        <f>'2. Alignment Assessment'!I31</f>
        <v>Fully Aligned</v>
      </c>
      <c r="H30" s="26">
        <f t="shared" si="2"/>
        <v>2</v>
      </c>
    </row>
    <row r="31" spans="1:22" x14ac:dyDescent="0.35">
      <c r="A31" s="11" t="str">
        <f>'2. Alignment Assessment'!B32</f>
        <v>B.6</v>
      </c>
      <c r="B31" s="290" t="str">
        <f>'2. Alignment Assessment'!C32</f>
        <v>Establish the necessary organisational structure and communication processes that will ensure critical information about supply chain due diligence, including the company's policy, reaches relevant employees and suppliers.</v>
      </c>
      <c r="C31" s="27" t="str">
        <f>'2. Alignment Assessment'!G32</f>
        <v>Fully Aligned</v>
      </c>
      <c r="D31" s="13">
        <f t="shared" si="0"/>
        <v>2</v>
      </c>
      <c r="E31" s="25" t="str">
        <f>'2. Alignment Assessment'!H32</f>
        <v>Fully Aligned</v>
      </c>
      <c r="F31" s="13">
        <f t="shared" si="1"/>
        <v>2</v>
      </c>
      <c r="G31" s="13" t="str">
        <f>'2. Alignment Assessment'!I32</f>
        <v>Fully Aligned</v>
      </c>
      <c r="H31" s="26">
        <f t="shared" si="2"/>
        <v>2</v>
      </c>
      <c r="J31" s="16" t="s">
        <v>5</v>
      </c>
    </row>
    <row r="32" spans="1:22" x14ac:dyDescent="0.35">
      <c r="A32" s="11" t="str">
        <f>'2. Alignment Assessment'!B33</f>
        <v>B.7</v>
      </c>
      <c r="B32" s="290" t="str">
        <f>'2. Alignment Assessment'!C33</f>
        <v>Assist suppliers in building due diligence capacities and provide training as appropriate to employees and suppliers on the policy and its practical application.</v>
      </c>
      <c r="C32" s="27" t="str">
        <f>'2. Alignment Assessment'!G33</f>
        <v>Fully Aligned</v>
      </c>
      <c r="D32" s="13">
        <f t="shared" si="0"/>
        <v>2</v>
      </c>
      <c r="E32" s="25" t="str">
        <f>'2. Alignment Assessment'!H33</f>
        <v>Fully Aligned</v>
      </c>
      <c r="F32" s="13">
        <f t="shared" si="1"/>
        <v>2</v>
      </c>
      <c r="G32" s="13" t="str">
        <f>'2. Alignment Assessment'!I33</f>
        <v>Fully Aligned</v>
      </c>
      <c r="H32" s="26">
        <f t="shared" si="2"/>
        <v>2</v>
      </c>
      <c r="J32" s="87" t="s">
        <v>272</v>
      </c>
      <c r="K32" s="88"/>
      <c r="L32" s="88"/>
      <c r="M32" s="88"/>
      <c r="N32" s="88"/>
      <c r="O32" s="89" t="s">
        <v>247</v>
      </c>
      <c r="P32" s="90" t="s">
        <v>271</v>
      </c>
    </row>
    <row r="33" spans="1:22" x14ac:dyDescent="0.35">
      <c r="A33" s="11" t="str">
        <f>'2. Alignment Assessment'!B34</f>
        <v>B.8</v>
      </c>
      <c r="B33" s="290" t="str">
        <f>'2. Alignment Assessment'!C34</f>
        <v>Ensure internal accountability with respect to the implementation of the supply chain due diligence process.</v>
      </c>
      <c r="C33" s="27" t="str">
        <f>'2. Alignment Assessment'!G34</f>
        <v>Fully Aligned</v>
      </c>
      <c r="D33" s="13">
        <f t="shared" si="0"/>
        <v>2</v>
      </c>
      <c r="E33" s="25" t="str">
        <f>'2. Alignment Assessment'!H34</f>
        <v>Fully Aligned</v>
      </c>
      <c r="F33" s="13">
        <f t="shared" si="1"/>
        <v>2</v>
      </c>
      <c r="G33" s="13" t="str">
        <f>'2. Alignment Assessment'!I34</f>
        <v>Fully Aligned</v>
      </c>
      <c r="H33" s="26">
        <f t="shared" si="2"/>
        <v>2</v>
      </c>
      <c r="J33" s="65" t="s">
        <v>233</v>
      </c>
      <c r="K33" s="66">
        <f>COUNT(D58:D75)</f>
        <v>7</v>
      </c>
      <c r="L33" s="65"/>
      <c r="M33" s="73" t="s">
        <v>237</v>
      </c>
      <c r="N33" s="66">
        <f>COUNTIF(D58:D75,2)</f>
        <v>5</v>
      </c>
      <c r="O33" s="65">
        <f>COUNTIF(F58:F75,2)</f>
        <v>7</v>
      </c>
      <c r="P33" s="66">
        <f>COUNTIF(H58:H75,2)</f>
        <v>5</v>
      </c>
      <c r="S33" s="84" t="s">
        <v>245</v>
      </c>
      <c r="T33" s="18" t="s">
        <v>8</v>
      </c>
      <c r="U33" s="18" t="s">
        <v>18</v>
      </c>
      <c r="V33" s="19" t="s">
        <v>9</v>
      </c>
    </row>
    <row r="34" spans="1:22" x14ac:dyDescent="0.35">
      <c r="A34" s="11" t="str">
        <f>'2. Alignment Assessment'!B35</f>
        <v>B.9</v>
      </c>
      <c r="B34" s="290" t="str">
        <f>'2. Alignment Assessment'!C35</f>
        <v>Establish a system of controls and transparency over the mineral supply chain, including a chain of custody or traceability system or the identification of upstream actors in the supply chain. Create and maintain internal documentation and records of supply chain due diligence processes, findings and resulting decisions.</v>
      </c>
      <c r="C34" s="27" t="str">
        <f>'2. Alignment Assessment'!G35</f>
        <v>Fully Aligned</v>
      </c>
      <c r="D34" s="13">
        <f t="shared" si="0"/>
        <v>2</v>
      </c>
      <c r="E34" s="25" t="str">
        <f>'2. Alignment Assessment'!H35</f>
        <v>Fully Aligned</v>
      </c>
      <c r="F34" s="13">
        <f t="shared" si="1"/>
        <v>2</v>
      </c>
      <c r="G34" s="13" t="str">
        <f>'2. Alignment Assessment'!I35</f>
        <v>Fully Aligned</v>
      </c>
      <c r="H34" s="26">
        <f t="shared" si="2"/>
        <v>2</v>
      </c>
      <c r="J34" s="67" t="s">
        <v>236</v>
      </c>
      <c r="K34" s="68">
        <f>K33*2</f>
        <v>14</v>
      </c>
      <c r="L34" s="67"/>
      <c r="M34" s="74" t="s">
        <v>238</v>
      </c>
      <c r="N34" s="75">
        <f>N33/K33</f>
        <v>0.7142857142857143</v>
      </c>
      <c r="O34" s="77">
        <f>O33/$K33</f>
        <v>1</v>
      </c>
      <c r="P34" s="75">
        <f>P33/$K33</f>
        <v>0.7142857142857143</v>
      </c>
      <c r="Q34" s="2"/>
      <c r="S34" s="85">
        <f>K36</f>
        <v>0.8571428571428571</v>
      </c>
      <c r="T34" s="21">
        <f>N34</f>
        <v>0.7142857142857143</v>
      </c>
      <c r="U34" s="21">
        <f>N36</f>
        <v>0.2857142857142857</v>
      </c>
      <c r="V34" s="22">
        <f>N38</f>
        <v>0</v>
      </c>
    </row>
    <row r="35" spans="1:22" x14ac:dyDescent="0.35">
      <c r="A35" s="11" t="str">
        <f>'2. Alignment Assessment'!B36</f>
        <v>B.10</v>
      </c>
      <c r="B35" s="290" t="str">
        <f>'2. Alignment Assessment'!C36</f>
        <v>For all upstream companies: Support the implementation of the principles and criteria of the Extractive Industry Transparency Initiative (EITI).</v>
      </c>
      <c r="C35" s="27" t="str">
        <f>'2. Alignment Assessment'!G36</f>
        <v>Fully Aligned</v>
      </c>
      <c r="D35" s="13">
        <f t="shared" si="0"/>
        <v>2</v>
      </c>
      <c r="E35" s="25" t="str">
        <f>'2. Alignment Assessment'!H36</f>
        <v>Fully Aligned</v>
      </c>
      <c r="F35" s="13">
        <f t="shared" si="1"/>
        <v>2</v>
      </c>
      <c r="G35" s="13" t="str">
        <f>'2. Alignment Assessment'!I36</f>
        <v>Fully Aligned</v>
      </c>
      <c r="H35" s="26">
        <f t="shared" si="2"/>
        <v>2</v>
      </c>
      <c r="J35" s="67" t="s">
        <v>235</v>
      </c>
      <c r="K35" s="68">
        <f>SUM(D58:D75)</f>
        <v>12</v>
      </c>
      <c r="L35" s="67"/>
      <c r="M35" s="74" t="s">
        <v>239</v>
      </c>
      <c r="N35" s="68">
        <f>COUNTIF(D58:D75,1)</f>
        <v>2</v>
      </c>
      <c r="O35" s="67">
        <f>COUNTIF(F58:F75,1)</f>
        <v>0</v>
      </c>
      <c r="P35" s="68">
        <f>COUNTIF(H58:H75,1)</f>
        <v>2</v>
      </c>
      <c r="S35" s="86">
        <f>100%-S34</f>
        <v>0.1428571428571429</v>
      </c>
      <c r="T35" s="30">
        <f>100%-T34</f>
        <v>0.2857142857142857</v>
      </c>
      <c r="U35" s="30">
        <f>100%-U34</f>
        <v>0.7142857142857143</v>
      </c>
      <c r="V35" s="79">
        <f>100%-V34</f>
        <v>1</v>
      </c>
    </row>
    <row r="36" spans="1:22" x14ac:dyDescent="0.35">
      <c r="A36" s="11" t="str">
        <f>'2. Alignment Assessment'!B37</f>
        <v>B.11</v>
      </c>
      <c r="B36" s="290" t="str">
        <f>'2. Alignment Assessment'!C37</f>
        <v xml:space="preserve">For local mineral exporters: Collect and disclose information on taxes/payments and details of mineral origin and transportation as set out in the 3T Supplement (taking account of business confidentiality and competitive concerns). </v>
      </c>
      <c r="C36" s="27" t="str">
        <f>'2. Alignment Assessment'!G37</f>
        <v>Fully Aligned</v>
      </c>
      <c r="D36" s="13">
        <f t="shared" si="0"/>
        <v>2</v>
      </c>
      <c r="E36" s="25" t="str">
        <f>'2. Alignment Assessment'!H37</f>
        <v>Fully Aligned</v>
      </c>
      <c r="F36" s="13">
        <f t="shared" si="1"/>
        <v>2</v>
      </c>
      <c r="G36" s="13" t="str">
        <f>'2. Alignment Assessment'!I37</f>
        <v>Fully Aligned</v>
      </c>
      <c r="H36" s="26">
        <f t="shared" si="2"/>
        <v>2</v>
      </c>
      <c r="J36" s="69" t="s">
        <v>234</v>
      </c>
      <c r="K36" s="70">
        <f>K35/K34</f>
        <v>0.8571428571428571</v>
      </c>
      <c r="L36" s="67"/>
      <c r="M36" s="74" t="s">
        <v>240</v>
      </c>
      <c r="N36" s="75">
        <f>N35/K33</f>
        <v>0.2857142857142857</v>
      </c>
      <c r="O36" s="77">
        <f>O35/$K33</f>
        <v>0</v>
      </c>
      <c r="P36" s="75">
        <f>P35/$K33</f>
        <v>0.2857142857142857</v>
      </c>
      <c r="Q36" s="2"/>
      <c r="R36" s="28" t="s">
        <v>247</v>
      </c>
      <c r="S36" s="83">
        <f>(O33+O35)/K34</f>
        <v>0.5</v>
      </c>
      <c r="T36" s="31">
        <f>O34</f>
        <v>1</v>
      </c>
      <c r="U36" s="31">
        <f>O36</f>
        <v>0</v>
      </c>
      <c r="V36" s="80">
        <f>O38</f>
        <v>0</v>
      </c>
    </row>
    <row r="37" spans="1:22" x14ac:dyDescent="0.35">
      <c r="A37" s="11" t="str">
        <f>'2. Alignment Assessment'!B38</f>
        <v>B.12</v>
      </c>
      <c r="B37" s="292" t="str">
        <f>'2. Alignment Assessment'!C38</f>
        <v>For international concentrate traders, mineral reprocessors and smelters/refiners: Incorporate disclosure requirements into commercial contracts and contractually require local exporters to provide the taxes/payments and origin information set out in the Supplements (information can be disclosed to and held by an Institutionalised Mechanism with a mandate to collect and process information on minerals from conflict-affected and high risk areas).</v>
      </c>
      <c r="C37" s="27" t="str">
        <f>'2. Alignment Assessment'!G38</f>
        <v>Fully Aligned</v>
      </c>
      <c r="D37" s="13">
        <f t="shared" si="0"/>
        <v>2</v>
      </c>
      <c r="E37" s="25" t="str">
        <f>'2. Alignment Assessment'!H38</f>
        <v>Fully Aligned</v>
      </c>
      <c r="F37" s="13">
        <f t="shared" si="1"/>
        <v>2</v>
      </c>
      <c r="G37" s="13" t="str">
        <f>'2. Alignment Assessment'!I38</f>
        <v>Fully Aligned</v>
      </c>
      <c r="H37" s="26">
        <f t="shared" si="2"/>
        <v>2</v>
      </c>
      <c r="L37" s="67"/>
      <c r="M37" s="74" t="s">
        <v>241</v>
      </c>
      <c r="N37" s="68">
        <f>COUNTIF(D58:D75,0)</f>
        <v>0</v>
      </c>
      <c r="O37" s="67">
        <f>COUNTIF(F58:F75,0)</f>
        <v>0</v>
      </c>
      <c r="P37" s="68">
        <f>COUNTIF(H58:H75,0)</f>
        <v>0</v>
      </c>
      <c r="R37" s="29" t="s">
        <v>248</v>
      </c>
      <c r="S37" s="82">
        <f>(P33+P35)/K34</f>
        <v>0.5</v>
      </c>
      <c r="T37" s="32">
        <f>P34</f>
        <v>0.7142857142857143</v>
      </c>
      <c r="U37" s="32">
        <f>P36</f>
        <v>0.2857142857142857</v>
      </c>
      <c r="V37" s="81">
        <f>P38</f>
        <v>0</v>
      </c>
    </row>
    <row r="38" spans="1:22" x14ac:dyDescent="0.35">
      <c r="A38" s="11" t="str">
        <f>'2. Alignment Assessment'!B39</f>
        <v>B.13</v>
      </c>
      <c r="B38" s="290" t="str">
        <f>'2. Alignment Assessment'!C39</f>
        <v>For international concentrate traders and mineral reprocessors: Collect and disclose to downstream purchasers and relevant Institutionalised Mechanisms all export, import and re-export documentation including records of all taxes and any other payments made to public or private security forces or other armed groups, the identification of local exporters and the information provided by local exporters (information can be disclosed to and held by an Institutionalised Mechanism with a mandate to collect and process information on minerals from conflict-affected and high risk areas).</v>
      </c>
      <c r="C38" s="27" t="str">
        <f>'2. Alignment Assessment'!G39</f>
        <v>Fully Aligned</v>
      </c>
      <c r="D38" s="13">
        <f t="shared" si="0"/>
        <v>2</v>
      </c>
      <c r="E38" s="25" t="str">
        <f>'2. Alignment Assessment'!H39</f>
        <v>Fully Aligned</v>
      </c>
      <c r="F38" s="13">
        <f t="shared" si="1"/>
        <v>2</v>
      </c>
      <c r="G38" s="13" t="str">
        <f>'2. Alignment Assessment'!I39</f>
        <v>Fully Aligned</v>
      </c>
      <c r="H38" s="26">
        <f t="shared" si="2"/>
        <v>2</v>
      </c>
      <c r="L38" s="69"/>
      <c r="M38" s="76" t="s">
        <v>242</v>
      </c>
      <c r="N38" s="70">
        <f>N37/K33</f>
        <v>0</v>
      </c>
      <c r="O38" s="78">
        <f>O37/$K33</f>
        <v>0</v>
      </c>
      <c r="P38" s="70">
        <f>P37/$K33</f>
        <v>0</v>
      </c>
      <c r="Q38" s="2"/>
    </row>
    <row r="39" spans="1:22" x14ac:dyDescent="0.35">
      <c r="A39" s="11" t="str">
        <f>'2. Alignment Assessment'!B40</f>
        <v>B.14</v>
      </c>
      <c r="B39" s="290" t="str">
        <f>'2. Alignment Assessment'!C40</f>
        <v>For all upstream companies: For minerals from a red-flagged location generate, on a disaggregated basis,  information on taxes/payments and details of mineral origin and transportation as set out in the 3T Supplement. Make this information available to downstream purchasers and relevant Institutionalised Mechanisms (information can be disclosed to and held by an Institutionalised Mechanism with a mandate to collect and process information on minerals from conflict-affected and high risk areas).</v>
      </c>
      <c r="C39" s="27" t="str">
        <f>'2. Alignment Assessment'!G40</f>
        <v>Fully Aligned</v>
      </c>
      <c r="D39" s="13">
        <f t="shared" si="0"/>
        <v>2</v>
      </c>
      <c r="E39" s="25" t="str">
        <f>'2. Alignment Assessment'!H40</f>
        <v>Fully Aligned</v>
      </c>
      <c r="F39" s="13">
        <f t="shared" si="1"/>
        <v>2</v>
      </c>
      <c r="G39" s="13" t="str">
        <f>'2. Alignment Assessment'!I40</f>
        <v>Fully Aligned</v>
      </c>
      <c r="H39" s="26">
        <f t="shared" si="2"/>
        <v>2</v>
      </c>
    </row>
    <row r="40" spans="1:22" x14ac:dyDescent="0.35">
      <c r="A40" s="11" t="str">
        <f>'2. Alignment Assessment'!B41</f>
        <v>B.15</v>
      </c>
      <c r="B40" s="290" t="str">
        <f>'2. Alignment Assessment'!C41</f>
        <v>For all downstream companies: Introduce a supply chain transparency system that allows the identification of smelters/refiners in the mineral supply chain and, for minerals from red-flagged locations, provides the identification of all countries of origin, transport and transit for the minerals in the supply chains of each smelter/refiner.</v>
      </c>
      <c r="C40" s="27" t="str">
        <f>'2. Alignment Assessment'!G41</f>
        <v>N/A</v>
      </c>
      <c r="D40" s="13" t="str">
        <f t="shared" si="0"/>
        <v/>
      </c>
      <c r="E40" s="25" t="str">
        <f>'2. Alignment Assessment'!H41</f>
        <v>N/A</v>
      </c>
      <c r="F40" s="13" t="str">
        <f t="shared" si="1"/>
        <v/>
      </c>
      <c r="G40" s="13" t="str">
        <f>'2. Alignment Assessment'!I41</f>
        <v>N/A</v>
      </c>
      <c r="H40" s="26" t="str">
        <f t="shared" si="2"/>
        <v/>
      </c>
      <c r="J40" s="16" t="s">
        <v>6</v>
      </c>
    </row>
    <row r="41" spans="1:22" x14ac:dyDescent="0.35">
      <c r="A41" s="11" t="str">
        <f>'2. Alignment Assessment'!B42</f>
        <v>B.16</v>
      </c>
      <c r="B41" s="290" t="str">
        <f>'2. Alignment Assessment'!C42</f>
        <v>For all upstream companies: Avoid cash transactions were practicable and ensure cash transactions are supported by verifiable information.</v>
      </c>
      <c r="C41" s="27" t="str">
        <f>'2. Alignment Assessment'!G42</f>
        <v>Fully Aligned</v>
      </c>
      <c r="D41" s="13">
        <f t="shared" si="0"/>
        <v>2</v>
      </c>
      <c r="E41" s="25" t="str">
        <f>'2. Alignment Assessment'!H42</f>
        <v>Fully Aligned</v>
      </c>
      <c r="F41" s="13">
        <f t="shared" si="1"/>
        <v>2</v>
      </c>
      <c r="G41" s="13" t="str">
        <f>'2. Alignment Assessment'!I42</f>
        <v>Fully Aligned</v>
      </c>
      <c r="H41" s="26">
        <f t="shared" si="2"/>
        <v>2</v>
      </c>
      <c r="J41" s="87" t="s">
        <v>272</v>
      </c>
      <c r="K41" s="88"/>
      <c r="L41" s="88"/>
      <c r="M41" s="88"/>
      <c r="N41" s="88"/>
      <c r="O41" s="89" t="s">
        <v>247</v>
      </c>
      <c r="P41" s="90" t="s">
        <v>271</v>
      </c>
    </row>
    <row r="42" spans="1:22" x14ac:dyDescent="0.35">
      <c r="A42" s="11" t="str">
        <f>'2. Alignment Assessment'!B43</f>
        <v>B.17</v>
      </c>
      <c r="B42" s="290" t="str">
        <f>'2. Alignment Assessment'!C43</f>
        <v xml:space="preserve">Assign a unique reference number to each input and output and adopt tamper proof physical security measures as set out in the Gold Supplement. </v>
      </c>
      <c r="C42" s="27" t="str">
        <f>'2. Alignment Assessment'!G43</f>
        <v>N/A</v>
      </c>
      <c r="D42" s="13" t="str">
        <f t="shared" si="0"/>
        <v/>
      </c>
      <c r="E42" s="25" t="str">
        <f>'2. Alignment Assessment'!H43</f>
        <v>N/A</v>
      </c>
      <c r="F42" s="13" t="str">
        <f t="shared" si="1"/>
        <v/>
      </c>
      <c r="G42" s="13" t="str">
        <f>'2. Alignment Assessment'!I43</f>
        <v>N/A</v>
      </c>
      <c r="H42" s="26" t="str">
        <f t="shared" si="2"/>
        <v/>
      </c>
      <c r="J42" s="65" t="s">
        <v>233</v>
      </c>
      <c r="K42" s="66">
        <f>COUNT(D78:D90)</f>
        <v>9</v>
      </c>
      <c r="L42" s="65"/>
      <c r="M42" s="73" t="s">
        <v>237</v>
      </c>
      <c r="N42" s="66">
        <f>COUNTIF(D78:D90,2)</f>
        <v>5</v>
      </c>
      <c r="O42" s="65">
        <f>COUNTIF(F78:F90,2)</f>
        <v>9</v>
      </c>
      <c r="P42" s="66">
        <f>COUNTIF(H78:H90,2)</f>
        <v>5</v>
      </c>
      <c r="S42" s="84" t="s">
        <v>245</v>
      </c>
      <c r="T42" s="18" t="s">
        <v>8</v>
      </c>
      <c r="U42" s="18" t="s">
        <v>18</v>
      </c>
      <c r="V42" s="19" t="s">
        <v>9</v>
      </c>
    </row>
    <row r="43" spans="1:22" x14ac:dyDescent="0.35">
      <c r="A43" s="11" t="str">
        <f>'2. Alignment Assessment'!B44</f>
        <v>B.18</v>
      </c>
      <c r="B43" s="290" t="str">
        <f>'2. Alignment Assessment'!C44</f>
        <v>For gold exporters, recyclers and traders: Seek to deal directly with legitimate ASM producers or their representatives where possible.</v>
      </c>
      <c r="C43" s="27" t="str">
        <f>'2. Alignment Assessment'!G44</f>
        <v>N/A</v>
      </c>
      <c r="D43" s="13" t="str">
        <f t="shared" si="0"/>
        <v/>
      </c>
      <c r="E43" s="25" t="str">
        <f>'2. Alignment Assessment'!H44</f>
        <v>N/A</v>
      </c>
      <c r="F43" s="13" t="str">
        <f t="shared" si="1"/>
        <v/>
      </c>
      <c r="G43" s="13" t="str">
        <f>'2. Alignment Assessment'!I44</f>
        <v>N/A</v>
      </c>
      <c r="H43" s="26" t="str">
        <f t="shared" si="2"/>
        <v/>
      </c>
      <c r="J43" s="67" t="s">
        <v>236</v>
      </c>
      <c r="K43" s="68">
        <f>K42*2</f>
        <v>18</v>
      </c>
      <c r="L43" s="67"/>
      <c r="M43" s="74" t="s">
        <v>238</v>
      </c>
      <c r="N43" s="75">
        <f>N42/K42</f>
        <v>0.55555555555555558</v>
      </c>
      <c r="O43" s="77">
        <f>O42/$K42</f>
        <v>1</v>
      </c>
      <c r="P43" s="75">
        <f>P42/$K42</f>
        <v>0.55555555555555558</v>
      </c>
      <c r="Q43" s="2"/>
      <c r="S43" s="85">
        <f>K45</f>
        <v>0.77777777777777779</v>
      </c>
      <c r="T43" s="21">
        <f>N43</f>
        <v>0.55555555555555558</v>
      </c>
      <c r="U43" s="21">
        <f>N45</f>
        <v>0.44444444444444442</v>
      </c>
      <c r="V43" s="22">
        <f>N47</f>
        <v>0</v>
      </c>
    </row>
    <row r="44" spans="1:22" x14ac:dyDescent="0.35">
      <c r="A44" s="11" t="str">
        <f>'2. Alignment Assessment'!B45</f>
        <v>B.19</v>
      </c>
      <c r="B44" s="290" t="str">
        <f>'2. Alignment Assessment'!C45</f>
        <v>For gold exporters, recyclers, traders and refiners: Inspect all shipments for conformity to the information provided by the supplier on the type of gold, weight and quality. Report any inconsistency to management responsible for due diligence, with no further action taken until the inconsistency is resolved, and physically segregate and secure any shipments with unresolved inconsistencies.</v>
      </c>
      <c r="C44" s="27" t="str">
        <f>'2. Alignment Assessment'!G45</f>
        <v>N/A</v>
      </c>
      <c r="D44" s="13" t="str">
        <f t="shared" si="0"/>
        <v/>
      </c>
      <c r="E44" s="25" t="str">
        <f>'2. Alignment Assessment'!H45</f>
        <v>N/A</v>
      </c>
      <c r="F44" s="13" t="str">
        <f t="shared" si="1"/>
        <v/>
      </c>
      <c r="G44" s="13" t="str">
        <f>'2. Alignment Assessment'!I45</f>
        <v>N/A</v>
      </c>
      <c r="H44" s="26" t="str">
        <f t="shared" si="2"/>
        <v/>
      </c>
      <c r="J44" s="67" t="s">
        <v>235</v>
      </c>
      <c r="K44" s="68">
        <f>SUM(D78:D90)</f>
        <v>14</v>
      </c>
      <c r="L44" s="67"/>
      <c r="M44" s="74" t="s">
        <v>239</v>
      </c>
      <c r="N44" s="68">
        <f>COUNTIF(D78:D90,1)</f>
        <v>4</v>
      </c>
      <c r="O44" s="67">
        <f>COUNTIF(F78:F90,1)</f>
        <v>0</v>
      </c>
      <c r="P44" s="68">
        <f>COUNTIF(H78:H90,1)</f>
        <v>4</v>
      </c>
      <c r="S44" s="86">
        <f>100%-S43</f>
        <v>0.22222222222222221</v>
      </c>
      <c r="T44" s="30">
        <f>100%-T43</f>
        <v>0.44444444444444442</v>
      </c>
      <c r="U44" s="30">
        <f>100%-U43</f>
        <v>0.55555555555555558</v>
      </c>
      <c r="V44" s="79">
        <f>100%-V43</f>
        <v>1</v>
      </c>
    </row>
    <row r="45" spans="1:22" x14ac:dyDescent="0.35">
      <c r="A45" s="11" t="str">
        <f>'2. Alignment Assessment'!B46</f>
        <v>B.20</v>
      </c>
      <c r="B45" s="290" t="str">
        <f>'2. Alignment Assessment'!C46</f>
        <v>Maintain inventory and transaction documentation that can be retrieved and should include the physical descriptions set out in the Gold Supplement, supplier details including KYC information and unique references for processing, purchases and sales.</v>
      </c>
      <c r="C45" s="27" t="str">
        <f>'2. Alignment Assessment'!G46</f>
        <v>N/A</v>
      </c>
      <c r="D45" s="13" t="str">
        <f t="shared" si="0"/>
        <v/>
      </c>
      <c r="E45" s="25" t="str">
        <f>'2. Alignment Assessment'!H46</f>
        <v>N/A</v>
      </c>
      <c r="F45" s="13" t="str">
        <f t="shared" si="1"/>
        <v/>
      </c>
      <c r="G45" s="13" t="str">
        <f>'2. Alignment Assessment'!I46</f>
        <v>N/A</v>
      </c>
      <c r="H45" s="26" t="str">
        <f t="shared" si="2"/>
        <v/>
      </c>
      <c r="J45" s="69" t="s">
        <v>234</v>
      </c>
      <c r="K45" s="70">
        <f>K44/K43</f>
        <v>0.77777777777777779</v>
      </c>
      <c r="L45" s="67"/>
      <c r="M45" s="74" t="s">
        <v>240</v>
      </c>
      <c r="N45" s="75">
        <f>N44/K42</f>
        <v>0.44444444444444442</v>
      </c>
      <c r="O45" s="77">
        <f>O44/$K42</f>
        <v>0</v>
      </c>
      <c r="P45" s="75">
        <f>P44/$K42</f>
        <v>0.44444444444444442</v>
      </c>
      <c r="Q45" s="2"/>
      <c r="R45" s="28" t="s">
        <v>247</v>
      </c>
      <c r="S45" s="83">
        <f>(O42+O44)/K43</f>
        <v>0.5</v>
      </c>
      <c r="T45" s="31">
        <f>O43</f>
        <v>1</v>
      </c>
      <c r="U45" s="31">
        <f>O45</f>
        <v>0</v>
      </c>
      <c r="V45" s="80">
        <f>O47</f>
        <v>0</v>
      </c>
    </row>
    <row r="46" spans="1:22" x14ac:dyDescent="0.35">
      <c r="A46" s="11" t="str">
        <f>'2. Alignment Assessment'!B47</f>
        <v>B.21</v>
      </c>
      <c r="B46" s="290" t="str">
        <f>'2. Alignment Assessment'!C47</f>
        <v>Cooperate fully and transparently with law enforcement agencies regarding gold transactions. Provide customs officials with access to complete information on all international shipments.</v>
      </c>
      <c r="C46" s="27" t="str">
        <f>'2. Alignment Assessment'!G47</f>
        <v>N/A</v>
      </c>
      <c r="D46" s="13" t="str">
        <f t="shared" si="0"/>
        <v/>
      </c>
      <c r="E46" s="25" t="str">
        <f>'2. Alignment Assessment'!H47</f>
        <v>N/A</v>
      </c>
      <c r="F46" s="13" t="str">
        <f t="shared" si="1"/>
        <v/>
      </c>
      <c r="G46" s="13" t="str">
        <f>'2. Alignment Assessment'!I47</f>
        <v>N/A</v>
      </c>
      <c r="H46" s="26" t="str">
        <f t="shared" si="2"/>
        <v/>
      </c>
      <c r="L46" s="67"/>
      <c r="M46" s="74" t="s">
        <v>241</v>
      </c>
      <c r="N46" s="68">
        <f>COUNTIF(D78:D90,0)</f>
        <v>0</v>
      </c>
      <c r="O46" s="67">
        <f>COUNTIF(F78:F90,0)</f>
        <v>0</v>
      </c>
      <c r="P46" s="68">
        <f>COUNTIF(H78:H90,0)</f>
        <v>0</v>
      </c>
      <c r="R46" s="29" t="s">
        <v>248</v>
      </c>
      <c r="S46" s="82">
        <f>(P42+P44)/K43</f>
        <v>0.5</v>
      </c>
      <c r="T46" s="32">
        <f>P43</f>
        <v>0.55555555555555558</v>
      </c>
      <c r="U46" s="32">
        <f>P45</f>
        <v>0.44444444444444442</v>
      </c>
      <c r="V46" s="81">
        <f>P47</f>
        <v>0</v>
      </c>
    </row>
    <row r="47" spans="1:22" x14ac:dyDescent="0.35">
      <c r="A47" s="11" t="str">
        <f>'2. Alignment Assessment'!B48</f>
        <v>B.22</v>
      </c>
      <c r="B47" s="290" t="str">
        <f>'2. Alignment Assessment'!C48</f>
        <v xml:space="preserve">Maintain due diligence information for a minimum of five years, preferably on a computerised database. For 3T supply chains, smelters/refiners and downstream purchasers should also make due diligence information available to downstream purchasers and relevant Institutionalised Mechanisms. </v>
      </c>
      <c r="C47" s="27" t="str">
        <f>'2. Alignment Assessment'!G48</f>
        <v>Fully Aligned</v>
      </c>
      <c r="D47" s="13">
        <f t="shared" si="0"/>
        <v>2</v>
      </c>
      <c r="E47" s="25" t="str">
        <f>'2. Alignment Assessment'!H48</f>
        <v>Fully Aligned</v>
      </c>
      <c r="F47" s="13">
        <f t="shared" si="1"/>
        <v>2</v>
      </c>
      <c r="G47" s="13" t="str">
        <f>'2. Alignment Assessment'!I48</f>
        <v>Fully Aligned</v>
      </c>
      <c r="H47" s="26">
        <f t="shared" si="2"/>
        <v>2</v>
      </c>
      <c r="L47" s="69"/>
      <c r="M47" s="76" t="s">
        <v>242</v>
      </c>
      <c r="N47" s="70">
        <f>N46/K42</f>
        <v>0</v>
      </c>
      <c r="O47" s="78">
        <f>O46/$K42</f>
        <v>0</v>
      </c>
      <c r="P47" s="70">
        <f>P46/$K42</f>
        <v>0</v>
      </c>
      <c r="Q47" s="2"/>
    </row>
    <row r="48" spans="1:22" x14ac:dyDescent="0.35">
      <c r="A48" s="11" t="str">
        <f>'2. Alignment Assessment'!B49</f>
        <v>B.23</v>
      </c>
      <c r="B48" s="290" t="str">
        <f>'2. Alignment Assessment'!C49</f>
        <v>Aim to establish long-term relationships with suppliers in order to build responsible sourcing relationships with them.</v>
      </c>
      <c r="C48" s="27" t="str">
        <f>'2. Alignment Assessment'!G49</f>
        <v>Fully Aligned</v>
      </c>
      <c r="D48" s="13">
        <f t="shared" si="0"/>
        <v>2</v>
      </c>
      <c r="E48" s="25" t="str">
        <f>'2. Alignment Assessment'!H49</f>
        <v>Fully Aligned</v>
      </c>
      <c r="F48" s="13">
        <f t="shared" si="1"/>
        <v>2</v>
      </c>
      <c r="G48" s="13" t="str">
        <f>'2. Alignment Assessment'!I49</f>
        <v>Fully Aligned</v>
      </c>
      <c r="H48" s="26">
        <f t="shared" si="2"/>
        <v>2</v>
      </c>
    </row>
    <row r="49" spans="1:22" x14ac:dyDescent="0.35">
      <c r="A49" s="11" t="str">
        <f>'2. Alignment Assessment'!B50</f>
        <v>B.24</v>
      </c>
      <c r="B49" s="290" t="str">
        <f>'2. Alignment Assessment'!C50</f>
        <v xml:space="preserve">Communicate to suppliers the company's expectation that suppliers will undertake mineral supply chain due diligence and risk management consistent with the standards defined in Annex II of the Guidance. </v>
      </c>
      <c r="C49" s="27" t="str">
        <f>'2. Alignment Assessment'!G50</f>
        <v>Fully Aligned</v>
      </c>
      <c r="D49" s="13">
        <f t="shared" si="0"/>
        <v>2</v>
      </c>
      <c r="E49" s="25" t="str">
        <f>'2. Alignment Assessment'!H50</f>
        <v>Fully Aligned</v>
      </c>
      <c r="F49" s="13">
        <f t="shared" si="1"/>
        <v>2</v>
      </c>
      <c r="G49" s="13" t="str">
        <f>'2. Alignment Assessment'!I50</f>
        <v>Fully Aligned</v>
      </c>
      <c r="H49" s="26">
        <f t="shared" si="2"/>
        <v>2</v>
      </c>
      <c r="J49" s="16" t="s">
        <v>244</v>
      </c>
    </row>
    <row r="50" spans="1:22" x14ac:dyDescent="0.35">
      <c r="A50" s="11" t="str">
        <f>'2. Alignment Assessment'!B51</f>
        <v>B.25</v>
      </c>
      <c r="B50" s="290" t="str">
        <f>'2. Alignment Assessment'!C51</f>
        <v xml:space="preserve">Incorporate the company's supply chain policy into contracts or written agreements with suppliers which can be applied and monitored. </v>
      </c>
      <c r="C50" s="27" t="str">
        <f>'2. Alignment Assessment'!G51</f>
        <v>Fully Aligned</v>
      </c>
      <c r="D50" s="13">
        <f t="shared" si="0"/>
        <v>2</v>
      </c>
      <c r="E50" s="25" t="str">
        <f>'2. Alignment Assessment'!H51</f>
        <v>Fully Aligned</v>
      </c>
      <c r="F50" s="13">
        <f t="shared" si="1"/>
        <v>2</v>
      </c>
      <c r="G50" s="13" t="str">
        <f>'2. Alignment Assessment'!I51</f>
        <v>Fully Aligned</v>
      </c>
      <c r="H50" s="26">
        <f t="shared" si="2"/>
        <v>2</v>
      </c>
      <c r="J50" s="87" t="s">
        <v>272</v>
      </c>
      <c r="K50" s="88"/>
      <c r="L50" s="88"/>
      <c r="M50" s="88"/>
      <c r="N50" s="88"/>
      <c r="O50" s="89" t="s">
        <v>247</v>
      </c>
      <c r="P50" s="90" t="s">
        <v>271</v>
      </c>
    </row>
    <row r="51" spans="1:22" x14ac:dyDescent="0.35">
      <c r="A51" s="11" t="str">
        <f>'2. Alignment Assessment'!B52</f>
        <v>B.26</v>
      </c>
      <c r="B51" s="290" t="str">
        <f>'2. Alignment Assessment'!C52</f>
        <v>Seek to support and build capacities of suppliers to improve risk management performance and comply with the company's supply chain policy.</v>
      </c>
      <c r="C51" s="27" t="str">
        <f>'2. Alignment Assessment'!G52</f>
        <v>Fully Aligned</v>
      </c>
      <c r="D51" s="13">
        <f t="shared" si="0"/>
        <v>2</v>
      </c>
      <c r="E51" s="25" t="str">
        <f>'2. Alignment Assessment'!H52</f>
        <v>Fully Aligned</v>
      </c>
      <c r="F51" s="13">
        <f t="shared" si="1"/>
        <v>2</v>
      </c>
      <c r="G51" s="13" t="str">
        <f>'2. Alignment Assessment'!I52</f>
        <v>Fully Aligned</v>
      </c>
      <c r="H51" s="26">
        <f t="shared" si="2"/>
        <v>2</v>
      </c>
      <c r="J51" s="65" t="s">
        <v>233</v>
      </c>
      <c r="K51" s="66">
        <f>COUNT(D93:D100)</f>
        <v>1</v>
      </c>
      <c r="L51" s="65"/>
      <c r="M51" s="73" t="s">
        <v>237</v>
      </c>
      <c r="N51" s="66">
        <f>COUNTIF(D93:D100,2)</f>
        <v>1</v>
      </c>
      <c r="O51" s="65">
        <f>COUNTIF(F93:F100,2)</f>
        <v>1</v>
      </c>
      <c r="P51" s="66">
        <f>COUNTIF(H93:H100,2)</f>
        <v>1</v>
      </c>
      <c r="S51" s="84" t="s">
        <v>245</v>
      </c>
      <c r="T51" s="18" t="s">
        <v>8</v>
      </c>
      <c r="U51" s="18" t="s">
        <v>18</v>
      </c>
      <c r="V51" s="19" t="s">
        <v>9</v>
      </c>
    </row>
    <row r="52" spans="1:22" x14ac:dyDescent="0.35">
      <c r="A52" s="11" t="str">
        <f>'2. Alignment Assessment'!B53</f>
        <v>B.27</v>
      </c>
      <c r="B52" s="290" t="str">
        <f>'2. Alignment Assessment'!C53</f>
        <v>Commit to designing measurable improvement plans with suppliers, involving external stakeholders such as government or civil society as appropriate.</v>
      </c>
      <c r="C52" s="27" t="str">
        <f>'2. Alignment Assessment'!G53</f>
        <v>Fully Aligned</v>
      </c>
      <c r="D52" s="13">
        <f t="shared" si="0"/>
        <v>2</v>
      </c>
      <c r="E52" s="25" t="str">
        <f>'2. Alignment Assessment'!H53</f>
        <v>Fully Aligned</v>
      </c>
      <c r="F52" s="13">
        <f t="shared" si="1"/>
        <v>2</v>
      </c>
      <c r="G52" s="13" t="str">
        <f>'2. Alignment Assessment'!I53</f>
        <v>Fully Aligned</v>
      </c>
      <c r="H52" s="26">
        <f t="shared" si="2"/>
        <v>2</v>
      </c>
      <c r="J52" s="67" t="s">
        <v>236</v>
      </c>
      <c r="K52" s="68">
        <f>K51*2</f>
        <v>2</v>
      </c>
      <c r="L52" s="67"/>
      <c r="M52" s="74" t="s">
        <v>238</v>
      </c>
      <c r="N52" s="75">
        <f>N51/K51</f>
        <v>1</v>
      </c>
      <c r="O52" s="77">
        <f>O51/$K51</f>
        <v>1</v>
      </c>
      <c r="P52" s="75">
        <f>P51/$K51</f>
        <v>1</v>
      </c>
      <c r="Q52" s="2"/>
      <c r="S52" s="85">
        <f>K54</f>
        <v>1</v>
      </c>
      <c r="T52" s="21">
        <f>N52</f>
        <v>1</v>
      </c>
      <c r="U52" s="21">
        <f>N54</f>
        <v>0</v>
      </c>
      <c r="V52" s="22">
        <f>N56</f>
        <v>0</v>
      </c>
    </row>
    <row r="53" spans="1:22" x14ac:dyDescent="0.35">
      <c r="A53" s="11" t="str">
        <f>'2. Alignment Assessment'!B54</f>
        <v>B.28</v>
      </c>
      <c r="B53" s="292" t="str">
        <f>'2. Alignment Assessment'!C54</f>
        <v>Establish a grievance mechanism that enables any affected stakeholders or whistle-blowers to voice concerns regarding  the circumstances of extraction, trade, handling and export of minerals. The grievance mechanism may be provided directly, through collaboration with other companies, or through an industry programme or institutionalised mechanism.</v>
      </c>
      <c r="C53" s="27" t="str">
        <f>'2. Alignment Assessment'!G54</f>
        <v>Fully Aligned</v>
      </c>
      <c r="D53" s="13">
        <f t="shared" si="0"/>
        <v>2</v>
      </c>
      <c r="E53" s="25" t="str">
        <f>'2. Alignment Assessment'!H54</f>
        <v>Fully Aligned</v>
      </c>
      <c r="F53" s="13">
        <f t="shared" si="1"/>
        <v>2</v>
      </c>
      <c r="G53" s="13" t="str">
        <f>'2. Alignment Assessment'!I54</f>
        <v>Fully Aligned</v>
      </c>
      <c r="H53" s="26">
        <f t="shared" si="2"/>
        <v>2</v>
      </c>
      <c r="J53" s="67" t="s">
        <v>235</v>
      </c>
      <c r="K53" s="68">
        <f>SUM(D93:D100)</f>
        <v>2</v>
      </c>
      <c r="L53" s="67"/>
      <c r="M53" s="74" t="s">
        <v>239</v>
      </c>
      <c r="N53" s="68">
        <f>COUNTIF(D93:D100,1)</f>
        <v>0</v>
      </c>
      <c r="O53" s="67">
        <f>COUNTIF(F93:F100,1)</f>
        <v>0</v>
      </c>
      <c r="P53" s="68">
        <f>COUNTIF(H93:H100,1)</f>
        <v>0</v>
      </c>
      <c r="S53" s="86">
        <f>100%-S52</f>
        <v>0</v>
      </c>
      <c r="T53" s="30">
        <f>100%-T52</f>
        <v>0</v>
      </c>
      <c r="U53" s="30">
        <f>100%-U52</f>
        <v>1</v>
      </c>
      <c r="V53" s="79">
        <f>100%-V52</f>
        <v>1</v>
      </c>
    </row>
    <row r="54" spans="1:22" x14ac:dyDescent="0.35">
      <c r="A54" s="11" t="str">
        <f>'2. Alignment Assessment'!B55</f>
        <v>B.29</v>
      </c>
      <c r="B54" s="290" t="str">
        <f>'2. Alignment Assessment'!C55</f>
        <v xml:space="preserve">Bullion banks should maintain inventories in such a way that gold from refineries with due diligence practices verified to be consistent with the Guidance can be identified and provided to downstream companies.  </v>
      </c>
      <c r="C54" s="27" t="str">
        <f>'2. Alignment Assessment'!G55</f>
        <v>N/A</v>
      </c>
      <c r="D54" s="13" t="str">
        <f t="shared" si="0"/>
        <v/>
      </c>
      <c r="E54" s="25" t="str">
        <f>'2. Alignment Assessment'!H55</f>
        <v>N/A</v>
      </c>
      <c r="F54" s="13" t="str">
        <f t="shared" si="1"/>
        <v/>
      </c>
      <c r="G54" s="13" t="str">
        <f>'2. Alignment Assessment'!I55</f>
        <v>N/A</v>
      </c>
      <c r="H54" s="26" t="str">
        <f t="shared" si="2"/>
        <v/>
      </c>
      <c r="J54" s="69" t="s">
        <v>234</v>
      </c>
      <c r="K54" s="70">
        <f>K53/K52</f>
        <v>1</v>
      </c>
      <c r="L54" s="67"/>
      <c r="M54" s="74" t="s">
        <v>240</v>
      </c>
      <c r="N54" s="75">
        <f>N53/K51</f>
        <v>0</v>
      </c>
      <c r="O54" s="77">
        <f>O53/$K51</f>
        <v>0</v>
      </c>
      <c r="P54" s="75">
        <f>P53/$K51</f>
        <v>0</v>
      </c>
      <c r="Q54" s="2"/>
      <c r="R54" s="28" t="s">
        <v>247</v>
      </c>
      <c r="S54" s="83">
        <f>(O51+O53)/K52</f>
        <v>0.5</v>
      </c>
      <c r="T54" s="31">
        <f>O52</f>
        <v>1</v>
      </c>
      <c r="U54" s="31">
        <f>O54</f>
        <v>0</v>
      </c>
      <c r="V54" s="80">
        <f>O56</f>
        <v>0</v>
      </c>
    </row>
    <row r="55" spans="1:22" x14ac:dyDescent="0.35">
      <c r="A55" s="11" t="str">
        <f>'2. Alignment Assessment'!B56</f>
        <v>B.30</v>
      </c>
      <c r="B55" s="290" t="str">
        <f>'2. Alignment Assessment'!C56</f>
        <v xml:space="preserve">Downstream companies should request suppliers to identify the gold refiners in the supply chain and provide verification that the refiner(s) has conducted due diligence in accordance with the Guidance. </v>
      </c>
      <c r="C55" s="27" t="str">
        <f>'2. Alignment Assessment'!G56</f>
        <v>N/A</v>
      </c>
      <c r="D55" s="13" t="str">
        <f t="shared" si="0"/>
        <v/>
      </c>
      <c r="E55" s="25" t="str">
        <f>'2. Alignment Assessment'!H56</f>
        <v>N/A</v>
      </c>
      <c r="F55" s="13" t="str">
        <f t="shared" si="1"/>
        <v/>
      </c>
      <c r="G55" s="13" t="str">
        <f>'2. Alignment Assessment'!I56</f>
        <v>N/A</v>
      </c>
      <c r="H55" s="26" t="str">
        <f t="shared" si="2"/>
        <v/>
      </c>
      <c r="L55" s="67"/>
      <c r="M55" s="74" t="s">
        <v>241</v>
      </c>
      <c r="N55" s="68">
        <f>COUNTIF(D93:D100,0)</f>
        <v>0</v>
      </c>
      <c r="O55" s="67">
        <f>COUNTIF(F93:F100,0)</f>
        <v>0</v>
      </c>
      <c r="P55" s="68">
        <f>COUNTIF(H93:H100,0)</f>
        <v>0</v>
      </c>
      <c r="R55" s="29" t="s">
        <v>248</v>
      </c>
      <c r="S55" s="82">
        <f>(P51+P53)/K52</f>
        <v>0.5</v>
      </c>
      <c r="T55" s="32">
        <f>P52</f>
        <v>1</v>
      </c>
      <c r="U55" s="32">
        <f>P54</f>
        <v>0</v>
      </c>
      <c r="V55" s="81">
        <f>P56</f>
        <v>0</v>
      </c>
    </row>
    <row r="56" spans="1:22" x14ac:dyDescent="0.35">
      <c r="A56" s="243"/>
      <c r="B56" s="243" t="str">
        <f>'2. Alignment Assessment'!C57</f>
        <v>Step 2: Identify and assess risks in the supply chain</v>
      </c>
      <c r="C56" s="243"/>
      <c r="D56" s="243"/>
      <c r="E56" s="243"/>
      <c r="F56" s="243"/>
      <c r="G56" s="243"/>
      <c r="H56" s="243"/>
      <c r="L56" s="69"/>
      <c r="M56" s="76" t="s">
        <v>242</v>
      </c>
      <c r="N56" s="70">
        <f>N55/K51</f>
        <v>0</v>
      </c>
      <c r="O56" s="78">
        <f>O55/$K51</f>
        <v>0</v>
      </c>
      <c r="P56" s="70">
        <f>P55/$K51</f>
        <v>0</v>
      </c>
      <c r="Q56" s="2"/>
    </row>
    <row r="57" spans="1:22" x14ac:dyDescent="0.35">
      <c r="A57" s="291"/>
      <c r="B57" s="291" t="str">
        <f>'2. Alignment Assessment'!C58</f>
        <v>Requirements set by Programmes for those companies subject to audit under the Programme:</v>
      </c>
      <c r="C57" s="291"/>
      <c r="D57" s="291"/>
      <c r="E57" s="291"/>
      <c r="F57" s="291"/>
      <c r="G57" s="291"/>
      <c r="H57" s="291"/>
    </row>
    <row r="58" spans="1:22" x14ac:dyDescent="0.35">
      <c r="A58" s="11" t="str">
        <f>'2. Alignment Assessment'!B59</f>
        <v>B.31</v>
      </c>
      <c r="B58" s="290" t="str">
        <f>'2. Alignment Assessment'!C59</f>
        <v xml:space="preserve">Identify risks in supply chains taking into consideration that the scope of the risk assessment will depend on the position in the supply chain (e.g. upstream, downstream). </v>
      </c>
      <c r="C58" s="27" t="str">
        <f>'2. Alignment Assessment'!G59</f>
        <v>Fully Aligned</v>
      </c>
      <c r="D58" s="13">
        <f t="shared" si="0"/>
        <v>2</v>
      </c>
      <c r="E58" s="25" t="str">
        <f>'2. Alignment Assessment'!H59</f>
        <v>Fully Aligned</v>
      </c>
      <c r="F58" s="13">
        <f t="shared" si="1"/>
        <v>2</v>
      </c>
      <c r="G58" s="13" t="str">
        <f>'2. Alignment Assessment'!I59</f>
        <v>Fully Aligned</v>
      </c>
      <c r="H58" s="26">
        <f t="shared" si="2"/>
        <v>2</v>
      </c>
      <c r="J58" s="16" t="s">
        <v>13</v>
      </c>
    </row>
    <row r="59" spans="1:22" x14ac:dyDescent="0.35">
      <c r="A59" s="11" t="str">
        <f>'2. Alignment Assessment'!B60</f>
        <v>B.32</v>
      </c>
      <c r="B59" s="290" t="str">
        <f>'2. Alignment Assessment'!C60</f>
        <v>Ensure that the scope of risk identification and assessment extends to all of the risks set out in Annex II and the recommendations in the Due Diligence Guidance.</v>
      </c>
      <c r="C59" s="27" t="str">
        <f>'2. Alignment Assessment'!G60</f>
        <v>Fully Aligned</v>
      </c>
      <c r="D59" s="13">
        <f t="shared" si="0"/>
        <v>2</v>
      </c>
      <c r="E59" s="25" t="str">
        <f>'2. Alignment Assessment'!H60</f>
        <v>Fully Aligned</v>
      </c>
      <c r="F59" s="13">
        <f t="shared" si="1"/>
        <v>2</v>
      </c>
      <c r="G59" s="13" t="str">
        <f>'2. Alignment Assessment'!I60</f>
        <v>Fully Aligned</v>
      </c>
      <c r="H59" s="26">
        <f t="shared" si="2"/>
        <v>2</v>
      </c>
      <c r="J59" s="87" t="s">
        <v>272</v>
      </c>
      <c r="K59" s="88"/>
      <c r="L59" s="88"/>
      <c r="M59" s="88"/>
      <c r="N59" s="88"/>
      <c r="O59" s="89" t="s">
        <v>247</v>
      </c>
      <c r="P59" s="90" t="s">
        <v>271</v>
      </c>
    </row>
    <row r="60" spans="1:22" x14ac:dyDescent="0.35">
      <c r="A60" s="11" t="str">
        <f>'2. Alignment Assessment'!B61</f>
        <v>B.33</v>
      </c>
      <c r="B60" s="292" t="str">
        <f>'2. Alignment Assessment'!C61</f>
        <v>Identify and assess whether the locations of mineral origin and transit, the nature of suppliers or the circumstances within the supply chain may trigger 'red flags' as defined by their policy and the relevant Supplement of the Guidance.</v>
      </c>
      <c r="C60" s="27" t="str">
        <f>'2. Alignment Assessment'!G61</f>
        <v>Fully Aligned</v>
      </c>
      <c r="D60" s="13">
        <f t="shared" si="0"/>
        <v>2</v>
      </c>
      <c r="E60" s="25" t="str">
        <f>'2. Alignment Assessment'!H61</f>
        <v>Fully Aligned</v>
      </c>
      <c r="F60" s="13">
        <f t="shared" si="1"/>
        <v>2</v>
      </c>
      <c r="G60" s="13" t="str">
        <f>'2. Alignment Assessment'!I61</f>
        <v>Fully Aligned</v>
      </c>
      <c r="H60" s="26">
        <f t="shared" si="2"/>
        <v>2</v>
      </c>
      <c r="J60" s="65" t="s">
        <v>233</v>
      </c>
      <c r="K60" s="66">
        <f>COUNT(D103:D107)</f>
        <v>3</v>
      </c>
      <c r="L60" s="65"/>
      <c r="M60" s="73" t="s">
        <v>237</v>
      </c>
      <c r="N60" s="66">
        <f>COUNTIF(D103:D107,2)</f>
        <v>3</v>
      </c>
      <c r="O60" s="65">
        <f>COUNTIF(F103:F107,2)</f>
        <v>3</v>
      </c>
      <c r="P60" s="66">
        <f>COUNTIF(H103:H107,2)</f>
        <v>3</v>
      </c>
      <c r="S60" s="84" t="s">
        <v>245</v>
      </c>
      <c r="T60" s="18" t="s">
        <v>8</v>
      </c>
      <c r="U60" s="18" t="s">
        <v>18</v>
      </c>
      <c r="V60" s="19" t="s">
        <v>9</v>
      </c>
    </row>
    <row r="61" spans="1:22" x14ac:dyDescent="0.35">
      <c r="A61" s="11" t="str">
        <f>'2. Alignment Assessment'!B62</f>
        <v>B.34</v>
      </c>
      <c r="B61" s="290" t="str">
        <f>'2. Alignment Assessment'!C62</f>
        <v>For local exporters, recyclers, traders and refiners: Using reasonable and good faith efforts and steps proportional to risk, determine whether gold is mined gold, recyclable gold or grandfathered stocks as set out in the gold supplement.</v>
      </c>
      <c r="C61" s="27" t="str">
        <f>'2. Alignment Assessment'!G62</f>
        <v>N/A</v>
      </c>
      <c r="D61" s="13" t="str">
        <f t="shared" si="0"/>
        <v/>
      </c>
      <c r="E61" s="25" t="str">
        <f>'2. Alignment Assessment'!H62</f>
        <v>N/A</v>
      </c>
      <c r="F61" s="13" t="str">
        <f t="shared" si="1"/>
        <v/>
      </c>
      <c r="G61" s="13" t="str">
        <f>'2. Alignment Assessment'!I62</f>
        <v>N/A</v>
      </c>
      <c r="H61" s="26" t="str">
        <f t="shared" si="2"/>
        <v/>
      </c>
      <c r="J61" s="67" t="s">
        <v>236</v>
      </c>
      <c r="K61" s="68">
        <f>K60*2</f>
        <v>6</v>
      </c>
      <c r="L61" s="67"/>
      <c r="M61" s="74" t="s">
        <v>238</v>
      </c>
      <c r="N61" s="75">
        <f>N60/K60</f>
        <v>1</v>
      </c>
      <c r="O61" s="77">
        <f>O60/$K60</f>
        <v>1</v>
      </c>
      <c r="P61" s="75">
        <f>P60/$K60</f>
        <v>1</v>
      </c>
      <c r="Q61" s="2"/>
      <c r="S61" s="85">
        <f>K63</f>
        <v>1</v>
      </c>
      <c r="T61" s="21">
        <f>N61</f>
        <v>1</v>
      </c>
      <c r="U61" s="21">
        <f>N63</f>
        <v>0</v>
      </c>
      <c r="V61" s="22">
        <f>N65</f>
        <v>0</v>
      </c>
    </row>
    <row r="62" spans="1:22" x14ac:dyDescent="0.35">
      <c r="A62" s="11" t="str">
        <f>'2. Alignment Assessment'!B63</f>
        <v>B.35</v>
      </c>
      <c r="B62" s="290" t="str">
        <f>'2. Alignment Assessment'!C63</f>
        <v>For gold producers: Determine whether upstream gold producers also purchase gold (including ASM gold) and, through the steps described in the Supplement, determine whether this may trigger 'red flags'.</v>
      </c>
      <c r="C62" s="27" t="str">
        <f>'2. Alignment Assessment'!G63</f>
        <v>N/A</v>
      </c>
      <c r="D62" s="13" t="str">
        <f t="shared" si="0"/>
        <v/>
      </c>
      <c r="E62" s="25" t="str">
        <f>'2. Alignment Assessment'!H63</f>
        <v>N/A</v>
      </c>
      <c r="F62" s="13" t="str">
        <f t="shared" si="1"/>
        <v/>
      </c>
      <c r="G62" s="13" t="str">
        <f>'2. Alignment Assessment'!I63</f>
        <v>N/A</v>
      </c>
      <c r="H62" s="26" t="str">
        <f t="shared" si="2"/>
        <v/>
      </c>
      <c r="J62" s="67" t="s">
        <v>235</v>
      </c>
      <c r="K62" s="68">
        <f>SUM(D103:D107)</f>
        <v>6</v>
      </c>
      <c r="L62" s="67"/>
      <c r="M62" s="74" t="s">
        <v>239</v>
      </c>
      <c r="N62" s="68">
        <f>COUNTIF(D103:D107,1)</f>
        <v>0</v>
      </c>
      <c r="O62" s="67">
        <f>COUNTIF(F103:F107,1)</f>
        <v>0</v>
      </c>
      <c r="P62" s="68">
        <f>COUNTIF(H103:H107,1)</f>
        <v>0</v>
      </c>
      <c r="S62" s="86">
        <f>100%-S61</f>
        <v>0</v>
      </c>
      <c r="T62" s="30">
        <f>100%-T61</f>
        <v>0</v>
      </c>
      <c r="U62" s="30">
        <f>100%-U61</f>
        <v>1</v>
      </c>
      <c r="V62" s="79">
        <f>100%-V61</f>
        <v>1</v>
      </c>
    </row>
    <row r="63" spans="1:22" x14ac:dyDescent="0.35">
      <c r="A63" s="11" t="str">
        <f>'2. Alignment Assessment'!B64</f>
        <v>B.36</v>
      </c>
      <c r="B63" s="290" t="str">
        <f>'2. Alignment Assessment'!C64</f>
        <v>For all upstream companies: Map the factual circumstances of the supply chain, including the origin of minerals and the activities/relationships of suppliers.</v>
      </c>
      <c r="C63" s="27" t="str">
        <f>'2. Alignment Assessment'!G64</f>
        <v>Fully Aligned</v>
      </c>
      <c r="D63" s="13">
        <f t="shared" si="0"/>
        <v>2</v>
      </c>
      <c r="E63" s="25" t="str">
        <f>'2. Alignment Assessment'!H64</f>
        <v>Fully Aligned</v>
      </c>
      <c r="F63" s="13">
        <f t="shared" si="1"/>
        <v>2</v>
      </c>
      <c r="G63" s="13" t="str">
        <f>'2. Alignment Assessment'!I64</f>
        <v>Fully Aligned</v>
      </c>
      <c r="H63" s="26">
        <f t="shared" si="2"/>
        <v>2</v>
      </c>
      <c r="J63" s="69" t="s">
        <v>234</v>
      </c>
      <c r="K63" s="70">
        <f>K62/K61</f>
        <v>1</v>
      </c>
      <c r="L63" s="67"/>
      <c r="M63" s="74" t="s">
        <v>240</v>
      </c>
      <c r="N63" s="75">
        <f>N62/K60</f>
        <v>0</v>
      </c>
      <c r="O63" s="77">
        <f>O62/$K60</f>
        <v>0</v>
      </c>
      <c r="P63" s="75">
        <f>P62/$K60</f>
        <v>0</v>
      </c>
      <c r="Q63" s="2"/>
      <c r="R63" s="28" t="s">
        <v>247</v>
      </c>
      <c r="S63" s="83">
        <f>(O60+O62)/K61</f>
        <v>0.5</v>
      </c>
      <c r="T63" s="31">
        <f>O61</f>
        <v>1</v>
      </c>
      <c r="U63" s="31">
        <f>O63</f>
        <v>0</v>
      </c>
      <c r="V63" s="80">
        <f>O65</f>
        <v>0</v>
      </c>
    </row>
    <row r="64" spans="1:22" x14ac:dyDescent="0.35">
      <c r="A64" s="11" t="str">
        <f>'2. Alignment Assessment'!B65</f>
        <v>B.37</v>
      </c>
      <c r="B64" s="290" t="str">
        <f>'2. Alignment Assessment'!C65</f>
        <v>For gold mined by or purchased from medium and large-scale mining operations determine risk through evidence gathered with reference to the criteria set out in the Supplement.</v>
      </c>
      <c r="C64" s="27" t="str">
        <f>'2. Alignment Assessment'!G65</f>
        <v>N/A</v>
      </c>
      <c r="D64" s="13" t="str">
        <f t="shared" si="0"/>
        <v/>
      </c>
      <c r="E64" s="25" t="str">
        <f>'2. Alignment Assessment'!H65</f>
        <v>N/A</v>
      </c>
      <c r="F64" s="13" t="str">
        <f t="shared" si="1"/>
        <v/>
      </c>
      <c r="G64" s="13" t="str">
        <f>'2. Alignment Assessment'!I65</f>
        <v>N/A</v>
      </c>
      <c r="H64" s="26" t="str">
        <f t="shared" si="2"/>
        <v/>
      </c>
      <c r="L64" s="67"/>
      <c r="M64" s="74" t="s">
        <v>241</v>
      </c>
      <c r="N64" s="68">
        <f>COUNTIF(D103:D107,0)</f>
        <v>0</v>
      </c>
      <c r="O64" s="67">
        <f>COUNTIF(F103:F107,0)</f>
        <v>0</v>
      </c>
      <c r="P64" s="68">
        <f>COUNTIF(H103:H107,0)</f>
        <v>0</v>
      </c>
      <c r="R64" s="29" t="s">
        <v>248</v>
      </c>
      <c r="S64" s="82">
        <f>(P60+P62)/K61</f>
        <v>0.5</v>
      </c>
      <c r="T64" s="32">
        <f>P61</f>
        <v>1</v>
      </c>
      <c r="U64" s="32">
        <f>P63</f>
        <v>0</v>
      </c>
      <c r="V64" s="81">
        <f>P65</f>
        <v>0</v>
      </c>
    </row>
    <row r="65" spans="1:22" x14ac:dyDescent="0.35">
      <c r="A65" s="11" t="str">
        <f>'2. Alignment Assessment'!B66</f>
        <v>B.38</v>
      </c>
      <c r="B65" s="290" t="str">
        <f>'2. Alignment Assessment'!C66</f>
        <v>For ASM gold mined by ASM mining enterprises in red-flagged operations or purchased by medium and large-scale mining companies, determine risk through evidence gathered with reference to the criteria set out in the Supplement.</v>
      </c>
      <c r="C65" s="27" t="str">
        <f>'2. Alignment Assessment'!G66</f>
        <v>N/A</v>
      </c>
      <c r="D65" s="13" t="str">
        <f t="shared" si="0"/>
        <v/>
      </c>
      <c r="E65" s="25" t="str">
        <f>'2. Alignment Assessment'!H66</f>
        <v>N/A</v>
      </c>
      <c r="F65" s="13" t="str">
        <f t="shared" si="1"/>
        <v/>
      </c>
      <c r="G65" s="13" t="str">
        <f>'2. Alignment Assessment'!I66</f>
        <v>N/A</v>
      </c>
      <c r="H65" s="26" t="str">
        <f t="shared" si="2"/>
        <v/>
      </c>
      <c r="L65" s="69"/>
      <c r="M65" s="76" t="s">
        <v>242</v>
      </c>
      <c r="N65" s="70">
        <f>N64/K60</f>
        <v>0</v>
      </c>
      <c r="O65" s="78">
        <f>O64/$K60</f>
        <v>0</v>
      </c>
      <c r="P65" s="70">
        <f>P64/$K60</f>
        <v>0</v>
      </c>
      <c r="Q65" s="2"/>
    </row>
    <row r="66" spans="1:22" x14ac:dyDescent="0.35">
      <c r="A66" s="11" t="str">
        <f>'2. Alignment Assessment'!B67</f>
        <v>B.39</v>
      </c>
      <c r="B66" s="290" t="str">
        <f>'2. Alignment Assessment'!C67</f>
        <v>For all upstream companies: Undertake an in-depth review of the context of all red-flagged locations and the due diligence practices of any red-flagged suppliers, covering all of the aspects referenced in the Supplements.</v>
      </c>
      <c r="C66" s="27" t="str">
        <f>'2. Alignment Assessment'!G67</f>
        <v>Fully Aligned</v>
      </c>
      <c r="D66" s="13">
        <f t="shared" si="0"/>
        <v>2</v>
      </c>
      <c r="E66" s="25" t="str">
        <f>'2. Alignment Assessment'!H67</f>
        <v>Fully Aligned</v>
      </c>
      <c r="F66" s="13">
        <f t="shared" si="1"/>
        <v>2</v>
      </c>
      <c r="G66" s="13" t="str">
        <f>'2. Alignment Assessment'!I67</f>
        <v>Fully Aligned</v>
      </c>
      <c r="H66" s="26">
        <f t="shared" si="2"/>
        <v>2</v>
      </c>
    </row>
    <row r="67" spans="1:22" x14ac:dyDescent="0.35">
      <c r="A67" s="11" t="str">
        <f>'2. Alignment Assessment'!B68</f>
        <v>B.40</v>
      </c>
      <c r="B67" s="290" t="str">
        <f>'2. Alignment Assessment'!C68</f>
        <v>For all upstream companies: Undertake on-the-ground assessments, performed by suitably qualified and independent assessors, of red-flagged sources of mined minerals. Provide this information to downstream companies in the supply chain.</v>
      </c>
      <c r="C67" s="27" t="str">
        <f>'2. Alignment Assessment'!G68</f>
        <v>Partially Aligned</v>
      </c>
      <c r="D67" s="13">
        <f t="shared" si="0"/>
        <v>1</v>
      </c>
      <c r="E67" s="25" t="str">
        <f>'2. Alignment Assessment'!H68</f>
        <v>Fully Aligned</v>
      </c>
      <c r="F67" s="13">
        <f t="shared" si="1"/>
        <v>2</v>
      </c>
      <c r="G67" s="13" t="str">
        <f>'2. Alignment Assessment'!I68</f>
        <v>Partially Aligned</v>
      </c>
      <c r="H67" s="26">
        <f t="shared" si="2"/>
        <v>1</v>
      </c>
      <c r="J67" s="16" t="s">
        <v>168</v>
      </c>
    </row>
    <row r="68" spans="1:22" x14ac:dyDescent="0.35">
      <c r="A68" s="11" t="str">
        <f>'2. Alignment Assessment'!B69</f>
        <v>B.41</v>
      </c>
      <c r="B68" s="290" t="str">
        <f>'2. Alignment Assessment'!C69</f>
        <v>For mined gold, obtain evidence of the factual circumstances of gold extraction, trade, handling and export, having regard to the differences between LSM and ASM gold and the relevant criteria for each provided in the Supplement.</v>
      </c>
      <c r="C68" s="27" t="str">
        <f>'2. Alignment Assessment'!G69</f>
        <v>N/A</v>
      </c>
      <c r="D68" s="13" t="str">
        <f t="shared" si="0"/>
        <v/>
      </c>
      <c r="E68" s="25" t="str">
        <f>'2. Alignment Assessment'!H69</f>
        <v>N/A</v>
      </c>
      <c r="F68" s="13" t="str">
        <f t="shared" si="1"/>
        <v/>
      </c>
      <c r="G68" s="13" t="str">
        <f>'2. Alignment Assessment'!I69</f>
        <v>N/A</v>
      </c>
      <c r="H68" s="26" t="str">
        <f t="shared" si="2"/>
        <v/>
      </c>
      <c r="J68" s="87" t="s">
        <v>272</v>
      </c>
      <c r="K68" s="88"/>
      <c r="L68" s="88"/>
      <c r="M68" s="88"/>
      <c r="N68" s="88"/>
      <c r="O68" s="89" t="s">
        <v>247</v>
      </c>
      <c r="P68" s="90" t="s">
        <v>271</v>
      </c>
    </row>
    <row r="69" spans="1:22" x14ac:dyDescent="0.35">
      <c r="A69" s="11" t="str">
        <f>'2. Alignment Assessment'!B70</f>
        <v>B.42</v>
      </c>
      <c r="B69" s="290" t="str">
        <f>'2. Alignment Assessment'!C70</f>
        <v>For recyclable gold, collect additional information from red flagged supply chains, prioritising higher risk persons, places and transactions with regard to the risk factors and testing activities described in the Supplement.</v>
      </c>
      <c r="C69" s="27" t="str">
        <f>'2. Alignment Assessment'!G70</f>
        <v>N/A</v>
      </c>
      <c r="D69" s="13" t="str">
        <f t="shared" ref="D69:D122" si="3">_xlfn.IFS(C69="Fully Aligned",2,C69="Partially Aligned",1,C69="Not Aligned",0,C69="N/A","")</f>
        <v/>
      </c>
      <c r="E69" s="25" t="str">
        <f>'2. Alignment Assessment'!H70</f>
        <v>N/A</v>
      </c>
      <c r="F69" s="13" t="str">
        <f t="shared" ref="F69:F122" si="4">_xlfn.IFS(E69="Fully Aligned",2,E69="Partially Aligned",1,E69="Not Aligned",0,E69="N/A","")</f>
        <v/>
      </c>
      <c r="G69" s="13" t="str">
        <f>'2. Alignment Assessment'!I70</f>
        <v>N/A</v>
      </c>
      <c r="H69" s="26" t="str">
        <f t="shared" ref="H69:H122" si="5">_xlfn.IFS(G69="Fully Aligned",2,G69="Partially Aligned",1,G69="Not Aligned",0,G69="N/A","")</f>
        <v/>
      </c>
      <c r="J69" s="65" t="s">
        <v>233</v>
      </c>
      <c r="K69" s="66">
        <f>COUNT(D110:D122)</f>
        <v>7</v>
      </c>
      <c r="L69" s="65"/>
      <c r="M69" s="73" t="s">
        <v>237</v>
      </c>
      <c r="N69" s="66">
        <f>COUNTIF(D110:D122,2)</f>
        <v>7</v>
      </c>
      <c r="O69" s="65">
        <f>COUNTIF(F110:F122,2)</f>
        <v>7</v>
      </c>
      <c r="P69" s="66">
        <f>COUNTIF(H110:H122,2)</f>
        <v>7</v>
      </c>
      <c r="S69" s="84" t="s">
        <v>245</v>
      </c>
      <c r="T69" s="18" t="s">
        <v>8</v>
      </c>
      <c r="U69" s="18" t="s">
        <v>18</v>
      </c>
      <c r="V69" s="19" t="s">
        <v>9</v>
      </c>
    </row>
    <row r="70" spans="1:22" x14ac:dyDescent="0.35">
      <c r="A70" s="11" t="str">
        <f>'2. Alignment Assessment'!B71</f>
        <v>B.43</v>
      </c>
      <c r="B70" s="290" t="str">
        <f>'2. Alignment Assessment'!C71</f>
        <v>For downstream companies: Use best efforts to identify the smelters/refiners in their supply chains.</v>
      </c>
      <c r="C70" s="27" t="str">
        <f>'2. Alignment Assessment'!G71</f>
        <v>N/A</v>
      </c>
      <c r="D70" s="13" t="str">
        <f t="shared" si="3"/>
        <v/>
      </c>
      <c r="E70" s="25" t="str">
        <f>'2. Alignment Assessment'!H71</f>
        <v>N/A</v>
      </c>
      <c r="F70" s="13" t="str">
        <f t="shared" si="4"/>
        <v/>
      </c>
      <c r="G70" s="13" t="str">
        <f>'2. Alignment Assessment'!I71</f>
        <v>N/A</v>
      </c>
      <c r="H70" s="26" t="str">
        <f t="shared" si="5"/>
        <v/>
      </c>
      <c r="J70" s="67" t="s">
        <v>236</v>
      </c>
      <c r="K70" s="68">
        <f>K69*2</f>
        <v>14</v>
      </c>
      <c r="L70" s="67"/>
      <c r="M70" s="74" t="s">
        <v>238</v>
      </c>
      <c r="N70" s="75">
        <f>N69/K69</f>
        <v>1</v>
      </c>
      <c r="O70" s="77">
        <f>O69/$K69</f>
        <v>1</v>
      </c>
      <c r="P70" s="75">
        <f>P69/$K69</f>
        <v>1</v>
      </c>
      <c r="Q70" s="2"/>
      <c r="S70" s="85">
        <f>K72</f>
        <v>1</v>
      </c>
      <c r="T70" s="21">
        <f>N70</f>
        <v>1</v>
      </c>
      <c r="U70" s="21">
        <f>N72</f>
        <v>0</v>
      </c>
      <c r="V70" s="22">
        <f>N74</f>
        <v>0</v>
      </c>
    </row>
    <row r="71" spans="1:22" x14ac:dyDescent="0.35">
      <c r="A71" s="11" t="str">
        <f>'2. Alignment Assessment'!B72</f>
        <v>B.44</v>
      </c>
      <c r="B71" s="290" t="str">
        <f>'2. Alignment Assessment'!C72</f>
        <v>For downstream companies: Obtain from smelters/refiners in their supply chains details of countries of mineral origin, transit and transportation routes from the mine to the smelter/refiner.</v>
      </c>
      <c r="C71" s="27" t="str">
        <f>'2. Alignment Assessment'!G72</f>
        <v>N/A</v>
      </c>
      <c r="D71" s="13" t="str">
        <f t="shared" si="3"/>
        <v/>
      </c>
      <c r="E71" s="25" t="str">
        <f>'2. Alignment Assessment'!H72</f>
        <v>N/A</v>
      </c>
      <c r="F71" s="13" t="str">
        <f t="shared" si="4"/>
        <v/>
      </c>
      <c r="G71" s="13" t="str">
        <f>'2. Alignment Assessment'!I72</f>
        <v>N/A</v>
      </c>
      <c r="H71" s="26" t="str">
        <f t="shared" si="5"/>
        <v/>
      </c>
      <c r="J71" s="67" t="s">
        <v>235</v>
      </c>
      <c r="K71" s="68">
        <f>SUM(D110:D122)</f>
        <v>14</v>
      </c>
      <c r="L71" s="67"/>
      <c r="M71" s="74" t="s">
        <v>239</v>
      </c>
      <c r="N71" s="68">
        <f>COUNTIF(D110:D122,1)</f>
        <v>0</v>
      </c>
      <c r="O71" s="67">
        <f>COUNTIF(F110:F122,1)</f>
        <v>0</v>
      </c>
      <c r="P71" s="68">
        <f>COUNTIF(H110:H122,1)</f>
        <v>0</v>
      </c>
      <c r="S71" s="86">
        <f>100%-S70</f>
        <v>0</v>
      </c>
      <c r="T71" s="30">
        <f>100%-T70</f>
        <v>0</v>
      </c>
      <c r="U71" s="30">
        <f>100%-U70</f>
        <v>1</v>
      </c>
      <c r="V71" s="79">
        <f>100%-V70</f>
        <v>1</v>
      </c>
    </row>
    <row r="72" spans="1:22" x14ac:dyDescent="0.35">
      <c r="A72" s="11" t="str">
        <f>'2. Alignment Assessment'!B73</f>
        <v>B.45</v>
      </c>
      <c r="B72" s="290" t="str">
        <f>'2. Alignment Assessment'!C73</f>
        <v>For downstream companies: Determine whether refiners have, or reasonably should have, identified red flags in their supply chain.</v>
      </c>
      <c r="C72" s="27" t="str">
        <f>'2. Alignment Assessment'!G73</f>
        <v>N/A</v>
      </c>
      <c r="D72" s="13" t="str">
        <f t="shared" si="3"/>
        <v/>
      </c>
      <c r="E72" s="25" t="str">
        <f>'2. Alignment Assessment'!H73</f>
        <v>N/A</v>
      </c>
      <c r="F72" s="13" t="str">
        <f t="shared" si="4"/>
        <v/>
      </c>
      <c r="G72" s="13" t="str">
        <f>'2. Alignment Assessment'!I73</f>
        <v>N/A</v>
      </c>
      <c r="H72" s="26" t="str">
        <f t="shared" si="5"/>
        <v/>
      </c>
      <c r="J72" s="69" t="s">
        <v>234</v>
      </c>
      <c r="K72" s="70">
        <f>K71/K70</f>
        <v>1</v>
      </c>
      <c r="L72" s="67"/>
      <c r="M72" s="74" t="s">
        <v>240</v>
      </c>
      <c r="N72" s="75">
        <f>N71/K69</f>
        <v>0</v>
      </c>
      <c r="O72" s="77">
        <f>O71/$K69</f>
        <v>0</v>
      </c>
      <c r="P72" s="75">
        <f>P71/$K69</f>
        <v>0</v>
      </c>
      <c r="Q72" s="2"/>
      <c r="R72" s="28" t="s">
        <v>247</v>
      </c>
      <c r="S72" s="83">
        <f>(O69+O71)/K70</f>
        <v>0.5</v>
      </c>
      <c r="T72" s="31">
        <f>O70</f>
        <v>1</v>
      </c>
      <c r="U72" s="31">
        <f>O72</f>
        <v>0</v>
      </c>
      <c r="V72" s="80">
        <f>O74</f>
        <v>0</v>
      </c>
    </row>
    <row r="73" spans="1:22" x14ac:dyDescent="0.35">
      <c r="A73" s="11" t="str">
        <f>'2. Alignment Assessment'!B74</f>
        <v>B.46</v>
      </c>
      <c r="B73" s="290" t="str">
        <f>'2. Alignment Assessment'!C74</f>
        <v xml:space="preserve">For downstream companies: Obtain evidence on the due diligence practices of the smelter/refiner, including information generated from on the ground assessments, and review this against the due diligence processes of the Guidance </v>
      </c>
      <c r="C73" s="27" t="str">
        <f>'2. Alignment Assessment'!G74</f>
        <v>N/A</v>
      </c>
      <c r="D73" s="13" t="str">
        <f t="shared" si="3"/>
        <v/>
      </c>
      <c r="E73" s="25" t="str">
        <f>'2. Alignment Assessment'!H74</f>
        <v>N/A</v>
      </c>
      <c r="F73" s="13" t="str">
        <f t="shared" si="4"/>
        <v/>
      </c>
      <c r="G73" s="13" t="str">
        <f>'2. Alignment Assessment'!I74</f>
        <v>N/A</v>
      </c>
      <c r="H73" s="26" t="str">
        <f t="shared" si="5"/>
        <v/>
      </c>
      <c r="L73" s="67"/>
      <c r="M73" s="74" t="s">
        <v>241</v>
      </c>
      <c r="N73" s="68">
        <f>COUNTIF(D110:D122,0)</f>
        <v>0</v>
      </c>
      <c r="O73" s="67">
        <f>COUNTIF(F110:F122,0)</f>
        <v>0</v>
      </c>
      <c r="P73" s="68">
        <f>COUNTIF(H110:H122,0)</f>
        <v>0</v>
      </c>
      <c r="R73" s="29" t="s">
        <v>248</v>
      </c>
      <c r="S73" s="82">
        <f>(P69+P71)/K70</f>
        <v>0.5</v>
      </c>
      <c r="T73" s="32">
        <f>P70</f>
        <v>1</v>
      </c>
      <c r="U73" s="32">
        <f>P72</f>
        <v>0</v>
      </c>
      <c r="V73" s="81">
        <f>P74</f>
        <v>0</v>
      </c>
    </row>
    <row r="74" spans="1:22" x14ac:dyDescent="0.35">
      <c r="A74" s="11" t="str">
        <f>'2. Alignment Assessment'!B75</f>
        <v>B.47</v>
      </c>
      <c r="B74" s="290" t="str">
        <f>'2. Alignment Assessment'!C75</f>
        <v>For downstream companies: Where necessary, undertake spot checks at the smelter/refiner's facilities.</v>
      </c>
      <c r="C74" s="27" t="str">
        <f>'2. Alignment Assessment'!G75</f>
        <v>N/A</v>
      </c>
      <c r="D74" s="13" t="str">
        <f t="shared" si="3"/>
        <v/>
      </c>
      <c r="E74" s="25" t="str">
        <f>'2. Alignment Assessment'!H75</f>
        <v>N/A</v>
      </c>
      <c r="F74" s="13" t="str">
        <f t="shared" si="4"/>
        <v/>
      </c>
      <c r="G74" s="13" t="str">
        <f>'2. Alignment Assessment'!I75</f>
        <v>N/A</v>
      </c>
      <c r="H74" s="26" t="str">
        <f t="shared" si="5"/>
        <v/>
      </c>
      <c r="L74" s="69"/>
      <c r="M74" s="76" t="s">
        <v>242</v>
      </c>
      <c r="N74" s="70">
        <f>N73/K69</f>
        <v>0</v>
      </c>
      <c r="O74" s="78">
        <f>O73/$K69</f>
        <v>0</v>
      </c>
      <c r="P74" s="70">
        <f>P73/$K69</f>
        <v>0</v>
      </c>
      <c r="Q74" s="2"/>
    </row>
    <row r="75" spans="1:22" x14ac:dyDescent="0.35">
      <c r="A75" s="11" t="str">
        <f>'2. Alignment Assessment'!B76</f>
        <v>B.48</v>
      </c>
      <c r="B75" s="290" t="str">
        <f>'2. Alignment Assessment'!C76</f>
        <v>Assess risks against the requirements of the company's supply chain policy (consistent with Annex II), the relevant Supplement of the Guidance, national laws and other relevant legal instruments. Any reasonable inconsistency between these requirements and the information obtained through due diligence should constitute a risk.</v>
      </c>
      <c r="C75" s="27" t="str">
        <f>'2. Alignment Assessment'!G76</f>
        <v>Partially Aligned</v>
      </c>
      <c r="D75" s="13">
        <f t="shared" si="3"/>
        <v>1</v>
      </c>
      <c r="E75" s="25" t="str">
        <f>'2. Alignment Assessment'!H76</f>
        <v>Fully Aligned</v>
      </c>
      <c r="F75" s="13">
        <f t="shared" si="4"/>
        <v>2</v>
      </c>
      <c r="G75" s="13" t="str">
        <f>'2. Alignment Assessment'!I76</f>
        <v>Partially Aligned</v>
      </c>
      <c r="H75" s="26">
        <f t="shared" si="5"/>
        <v>1</v>
      </c>
    </row>
    <row r="76" spans="1:22" x14ac:dyDescent="0.35">
      <c r="A76" s="243"/>
      <c r="B76" s="243" t="str">
        <f>'2. Alignment Assessment'!C77</f>
        <v>Step 3: Design and implement a strategy to respond to identified risks</v>
      </c>
      <c r="C76" s="243"/>
      <c r="D76" s="243"/>
      <c r="E76" s="243"/>
      <c r="F76" s="243"/>
      <c r="G76" s="243"/>
      <c r="H76" s="243"/>
      <c r="J76" s="16" t="s">
        <v>258</v>
      </c>
    </row>
    <row r="77" spans="1:22" x14ac:dyDescent="0.35">
      <c r="A77" s="291"/>
      <c r="B77" s="291" t="str">
        <f>'2. Alignment Assessment'!C78</f>
        <v>Requirements set by Programmes for those companies subject to audit under the Programme:</v>
      </c>
      <c r="C77" s="291"/>
      <c r="D77" s="291"/>
      <c r="E77" s="291"/>
      <c r="F77" s="291"/>
      <c r="G77" s="291"/>
      <c r="H77" s="291"/>
      <c r="J77" s="87" t="s">
        <v>245</v>
      </c>
      <c r="K77" s="91"/>
      <c r="L77" s="91"/>
      <c r="M77" s="91"/>
      <c r="N77" s="91"/>
      <c r="O77" s="92"/>
    </row>
    <row r="78" spans="1:22" x14ac:dyDescent="0.35">
      <c r="A78" s="11" t="str">
        <f>'2. Alignment Assessment'!B79</f>
        <v>B.49</v>
      </c>
      <c r="B78" s="290" t="str">
        <f>'2. Alignment Assessment'!C79</f>
        <v>Report findings of risk assessment to designated senior management, outlining the information gathered and the actual and potential risks identified in the supply chain risk assessment.</v>
      </c>
      <c r="C78" s="27" t="str">
        <f>'2. Alignment Assessment'!G79</f>
        <v>Fully Aligned</v>
      </c>
      <c r="D78" s="13">
        <f t="shared" si="3"/>
        <v>2</v>
      </c>
      <c r="E78" s="25" t="str">
        <f>'2. Alignment Assessment'!H79</f>
        <v>Fully Aligned</v>
      </c>
      <c r="F78" s="13">
        <f t="shared" si="4"/>
        <v>2</v>
      </c>
      <c r="G78" s="13" t="str">
        <f>'2. Alignment Assessment'!I79</f>
        <v>Fully Aligned</v>
      </c>
      <c r="H78" s="26">
        <f t="shared" si="5"/>
        <v>2</v>
      </c>
      <c r="J78" s="65" t="s">
        <v>233</v>
      </c>
      <c r="K78" s="66">
        <f>COUNT(D130:D172)</f>
        <v>36</v>
      </c>
      <c r="L78" s="65"/>
      <c r="M78" s="71"/>
      <c r="N78" s="73" t="s">
        <v>259</v>
      </c>
      <c r="O78" s="66">
        <f>COUNTIF(D130:D172,2)</f>
        <v>22</v>
      </c>
      <c r="S78" s="17" t="s">
        <v>245</v>
      </c>
      <c r="T78" s="18" t="s">
        <v>254</v>
      </c>
      <c r="U78" s="18" t="s">
        <v>255</v>
      </c>
      <c r="V78" s="19" t="s">
        <v>256</v>
      </c>
    </row>
    <row r="79" spans="1:22" x14ac:dyDescent="0.35">
      <c r="A79" s="11" t="str">
        <f>'2. Alignment Assessment'!B80</f>
        <v>B.50</v>
      </c>
      <c r="B79" s="290" t="str">
        <f>'2. Alignment Assessment'!C80</f>
        <v>Enhance engagement with suppliers and strengthen internal controls, having regard to the specific measures for upstream and downstream companies provided in the Supplement.</v>
      </c>
      <c r="C79" s="27" t="str">
        <f>'2. Alignment Assessment'!G80</f>
        <v>N/A</v>
      </c>
      <c r="D79" s="13" t="str">
        <f t="shared" si="3"/>
        <v/>
      </c>
      <c r="E79" s="25" t="str">
        <f>'2. Alignment Assessment'!H80</f>
        <v>N/A</v>
      </c>
      <c r="F79" s="13" t="str">
        <f t="shared" si="4"/>
        <v/>
      </c>
      <c r="G79" s="13" t="str">
        <f>'2. Alignment Assessment'!I80</f>
        <v>N/A</v>
      </c>
      <c r="H79" s="26" t="str">
        <f t="shared" si="5"/>
        <v/>
      </c>
      <c r="J79" s="67" t="s">
        <v>236</v>
      </c>
      <c r="K79" s="68">
        <f>K78*2</f>
        <v>72</v>
      </c>
      <c r="L79" s="67"/>
      <c r="N79" s="74" t="s">
        <v>260</v>
      </c>
      <c r="O79" s="75">
        <f>O78/K78</f>
        <v>0.61111111111111116</v>
      </c>
      <c r="S79" s="20">
        <f>K81</f>
        <v>0.80555555555555558</v>
      </c>
      <c r="T79" s="21">
        <f>O79</f>
        <v>0.61111111111111116</v>
      </c>
      <c r="U79" s="21">
        <f>O81</f>
        <v>0.3888888888888889</v>
      </c>
      <c r="V79" s="22">
        <f>O83</f>
        <v>0</v>
      </c>
    </row>
    <row r="80" spans="1:22" x14ac:dyDescent="0.35">
      <c r="A80" s="11" t="str">
        <f>'2. Alignment Assessment'!B81</f>
        <v>B.51</v>
      </c>
      <c r="B80" s="290" t="str">
        <f>'2. Alignment Assessment'!C81</f>
        <v>For downstream companies:  Companies that have been unable to identify refiners in their supply chain(s) should devise a risk management plan that will enable them to demonstrate significant measurable improvement in doing so.</v>
      </c>
      <c r="C80" s="27" t="str">
        <f>'2. Alignment Assessment'!G81</f>
        <v>N/A</v>
      </c>
      <c r="D80" s="13" t="str">
        <f t="shared" si="3"/>
        <v/>
      </c>
      <c r="E80" s="25" t="str">
        <f>'2. Alignment Assessment'!H81</f>
        <v>N/A</v>
      </c>
      <c r="F80" s="13" t="str">
        <f t="shared" si="4"/>
        <v/>
      </c>
      <c r="G80" s="13" t="str">
        <f>'2. Alignment Assessment'!I81</f>
        <v>N/A</v>
      </c>
      <c r="H80" s="26" t="str">
        <f t="shared" si="5"/>
        <v/>
      </c>
      <c r="J80" s="67" t="s">
        <v>235</v>
      </c>
      <c r="K80" s="68">
        <f>SUM(D130:D172)</f>
        <v>58</v>
      </c>
      <c r="L80" s="67"/>
      <c r="N80" s="74" t="s">
        <v>262</v>
      </c>
      <c r="O80" s="68">
        <f>COUNTIF(D130:D172,1)</f>
        <v>14</v>
      </c>
      <c r="S80" s="60">
        <f>100%-S79</f>
        <v>0.19444444444444442</v>
      </c>
      <c r="T80" s="23">
        <f>100%-T79</f>
        <v>0.38888888888888884</v>
      </c>
      <c r="U80" s="23">
        <f>100%-U79</f>
        <v>0.61111111111111116</v>
      </c>
      <c r="V80" s="24">
        <f>100%-V79</f>
        <v>1</v>
      </c>
    </row>
    <row r="81" spans="1:15" x14ac:dyDescent="0.35">
      <c r="A81" s="11" t="str">
        <f>'2. Alignment Assessment'!B82</f>
        <v>B.52</v>
      </c>
      <c r="B81" s="290" t="str">
        <f>'2. Alignment Assessment'!C82</f>
        <v xml:space="preserve">Manage the identified risks by either: (i) continuing to trade but with measurable risk mitigation, (ii) temporarily suspending trade while mitigation is put in place, or (iii) ceasing trade with the relevant supplier. In doing so have regard to the specific recommendations of the relevant Supplements. </v>
      </c>
      <c r="C81" s="27" t="str">
        <f>'2. Alignment Assessment'!G82</f>
        <v>Partially Aligned</v>
      </c>
      <c r="D81" s="13">
        <f t="shared" si="3"/>
        <v>1</v>
      </c>
      <c r="E81" s="25" t="str">
        <f>'2. Alignment Assessment'!H82</f>
        <v>Fully Aligned</v>
      </c>
      <c r="F81" s="13">
        <f t="shared" si="4"/>
        <v>2</v>
      </c>
      <c r="G81" s="13" t="str">
        <f>'2. Alignment Assessment'!I82</f>
        <v>Partially Aligned</v>
      </c>
      <c r="H81" s="26">
        <f t="shared" si="5"/>
        <v>1</v>
      </c>
      <c r="J81" s="69" t="s">
        <v>234</v>
      </c>
      <c r="K81" s="70">
        <f>K80/K79</f>
        <v>0.80555555555555558</v>
      </c>
      <c r="L81" s="67"/>
      <c r="N81" s="74" t="s">
        <v>261</v>
      </c>
      <c r="O81" s="75">
        <f>O80/K78</f>
        <v>0.3888888888888889</v>
      </c>
    </row>
    <row r="82" spans="1:15" x14ac:dyDescent="0.35">
      <c r="A82" s="11" t="str">
        <f>'2. Alignment Assessment'!B83</f>
        <v>B.53</v>
      </c>
      <c r="B82" s="290" t="str">
        <f>'2. Alignment Assessment'!C83</f>
        <v>For downstream companies: Companies should take immediate steps to disengage with a refiner if the refiner has not immediately suspended or discontinued engagement with its suppliers where reasonable risks of serious abuses or direct or indirect support to non-state armed groups exist.</v>
      </c>
      <c r="C82" s="27" t="str">
        <f>'2. Alignment Assessment'!G83</f>
        <v>N/A</v>
      </c>
      <c r="D82" s="13" t="str">
        <f t="shared" si="3"/>
        <v/>
      </c>
      <c r="E82" s="25" t="str">
        <f>'2. Alignment Assessment'!H83</f>
        <v>N/A</v>
      </c>
      <c r="F82" s="13" t="str">
        <f t="shared" si="4"/>
        <v/>
      </c>
      <c r="G82" s="13" t="str">
        <f>'2. Alignment Assessment'!I83</f>
        <v>N/A</v>
      </c>
      <c r="H82" s="26" t="str">
        <f t="shared" si="5"/>
        <v/>
      </c>
      <c r="L82" s="67"/>
      <c r="N82" s="74" t="s">
        <v>263</v>
      </c>
      <c r="O82" s="68">
        <f>COUNTIF(D130:D172,0)</f>
        <v>0</v>
      </c>
    </row>
    <row r="83" spans="1:15" x14ac:dyDescent="0.35">
      <c r="A83" s="11" t="str">
        <f>'2. Alignment Assessment'!B84</f>
        <v>B.54</v>
      </c>
      <c r="B83" s="290" t="str">
        <f>'2. Alignment Assessment'!C84</f>
        <v xml:space="preserve">Measurable risk mitigation should result in significant and measurable improvement towards eliminating the identified risks, other than serious abuses, within six months from the adoption of the risk management plan. If there no such measurable improvement within six months, companies should suspend or discontinue engagement with the supplier for a minimum of three months. </v>
      </c>
      <c r="C83" s="27" t="str">
        <f>'2. Alignment Assessment'!G84</f>
        <v>Partially Aligned</v>
      </c>
      <c r="D83" s="13">
        <f t="shared" si="3"/>
        <v>1</v>
      </c>
      <c r="E83" s="25" t="str">
        <f>'2. Alignment Assessment'!H84</f>
        <v>Fully Aligned</v>
      </c>
      <c r="F83" s="13">
        <f t="shared" si="4"/>
        <v>2</v>
      </c>
      <c r="G83" s="13" t="str">
        <f>'2. Alignment Assessment'!I84</f>
        <v>Partially Aligned</v>
      </c>
      <c r="H83" s="26">
        <f t="shared" si="5"/>
        <v>1</v>
      </c>
      <c r="L83" s="69"/>
      <c r="M83" s="93"/>
      <c r="N83" s="76" t="s">
        <v>264</v>
      </c>
      <c r="O83" s="70">
        <f>O82/K78</f>
        <v>0</v>
      </c>
    </row>
    <row r="84" spans="1:15" x14ac:dyDescent="0.35">
      <c r="A84" s="11" t="str">
        <f>'2. Alignment Assessment'!B85</f>
        <v>B.55</v>
      </c>
      <c r="B84" s="290" t="str">
        <f>'2. Alignment Assessment'!C85</f>
        <v xml:space="preserve">Build and/or exercise leverage over the actors in the supply chain who can most effectively and most directly prevent and mitigate the risks of adverse impacts. </v>
      </c>
      <c r="C84" s="27" t="str">
        <f>'2. Alignment Assessment'!G85</f>
        <v>Fully Aligned</v>
      </c>
      <c r="D84" s="13">
        <f t="shared" si="3"/>
        <v>2</v>
      </c>
      <c r="E84" s="25" t="str">
        <f>'2. Alignment Assessment'!H85</f>
        <v>Fully Aligned</v>
      </c>
      <c r="F84" s="13">
        <f t="shared" si="4"/>
        <v>2</v>
      </c>
      <c r="G84" s="13" t="str">
        <f>'2. Alignment Assessment'!I85</f>
        <v>Fully Aligned</v>
      </c>
      <c r="H84" s="26">
        <f t="shared" si="5"/>
        <v>2</v>
      </c>
    </row>
    <row r="85" spans="1:15" x14ac:dyDescent="0.35">
      <c r="A85" s="11" t="str">
        <f>'2. Alignment Assessment'!B86</f>
        <v>B.56</v>
      </c>
      <c r="B85" s="290" t="str">
        <f>'2. Alignment Assessment'!C86</f>
        <v>Consult with suppliers and affected stakeholders to agree on the strategy for measurable risk mitigation in the risk management plan.</v>
      </c>
      <c r="C85" s="27" t="str">
        <f>'2. Alignment Assessment'!G86</f>
        <v>Partially Aligned</v>
      </c>
      <c r="D85" s="13">
        <f t="shared" si="3"/>
        <v>1</v>
      </c>
      <c r="E85" s="25" t="str">
        <f>'2. Alignment Assessment'!H86</f>
        <v>Fully Aligned</v>
      </c>
      <c r="F85" s="13">
        <f t="shared" si="4"/>
        <v>2</v>
      </c>
      <c r="G85" s="13" t="str">
        <f>'2. Alignment Assessment'!I86</f>
        <v>Partially Aligned</v>
      </c>
      <c r="H85" s="26">
        <f t="shared" si="5"/>
        <v>1</v>
      </c>
    </row>
    <row r="86" spans="1:15" x14ac:dyDescent="0.35">
      <c r="A86" s="11" t="str">
        <f>'2. Alignment Assessment'!B87</f>
        <v>B.57</v>
      </c>
      <c r="B86" s="290" t="str">
        <f>'2. Alignment Assessment'!C87</f>
        <v>For upstream companies: Publish the supply chain risk assessment and the supply chain management plan, with due regard to business confidentiality and other competitive concerns, and make them available to external stakeholders as set out in the relevant Supplement.</v>
      </c>
      <c r="C86" s="27" t="str">
        <f>'2. Alignment Assessment'!G87</f>
        <v>Fully Aligned</v>
      </c>
      <c r="D86" s="13">
        <f t="shared" si="3"/>
        <v>2</v>
      </c>
      <c r="E86" s="25" t="str">
        <f>'2. Alignment Assessment'!H87</f>
        <v>Fully Aligned</v>
      </c>
      <c r="F86" s="13">
        <f t="shared" si="4"/>
        <v>2</v>
      </c>
      <c r="G86" s="13" t="str">
        <f>'2. Alignment Assessment'!I87</f>
        <v>Fully Aligned</v>
      </c>
      <c r="H86" s="26">
        <f t="shared" si="5"/>
        <v>2</v>
      </c>
    </row>
    <row r="87" spans="1:15" x14ac:dyDescent="0.35">
      <c r="A87" s="11" t="str">
        <f>'2. Alignment Assessment'!B88</f>
        <v>B.58</v>
      </c>
      <c r="B87" s="290" t="str">
        <f>'2. Alignment Assessment'!C88</f>
        <v>For upstream companies: Gold producers with red flagged operations and other upstream companies sourcing ASM gold should assist and enable legitimate ASM producers to build supply chains consistent with the Guidance.</v>
      </c>
      <c r="C87" s="27" t="str">
        <f>'2. Alignment Assessment'!G88</f>
        <v>N/A</v>
      </c>
      <c r="D87" s="13" t="str">
        <f t="shared" si="3"/>
        <v/>
      </c>
      <c r="E87" s="25" t="str">
        <f>'2. Alignment Assessment'!H88</f>
        <v>N/A</v>
      </c>
      <c r="F87" s="13" t="str">
        <f t="shared" si="4"/>
        <v/>
      </c>
      <c r="G87" s="13" t="str">
        <f>'2. Alignment Assessment'!I88</f>
        <v>N/A</v>
      </c>
      <c r="H87" s="26" t="str">
        <f t="shared" si="5"/>
        <v/>
      </c>
    </row>
    <row r="88" spans="1:15" x14ac:dyDescent="0.35">
      <c r="A88" s="11" t="str">
        <f>'2. Alignment Assessment'!B89</f>
        <v>B.59</v>
      </c>
      <c r="B88" s="290" t="str">
        <f>'2. Alignment Assessment'!C89</f>
        <v>Implement the risk management plan, monitor risk mitigation and report performance to designated senior management, and consider suspending or discontinuing trade with a supplier after failed attempts at mitigation.</v>
      </c>
      <c r="C88" s="27" t="str">
        <f>'2. Alignment Assessment'!G89</f>
        <v>Partially Aligned</v>
      </c>
      <c r="D88" s="13">
        <f t="shared" si="3"/>
        <v>1</v>
      </c>
      <c r="E88" s="25" t="str">
        <f>'2. Alignment Assessment'!H89</f>
        <v>Fully Aligned</v>
      </c>
      <c r="F88" s="13">
        <f t="shared" si="4"/>
        <v>2</v>
      </c>
      <c r="G88" s="13" t="str">
        <f>'2. Alignment Assessment'!I89</f>
        <v>Partially Aligned</v>
      </c>
      <c r="H88" s="26">
        <f t="shared" si="5"/>
        <v>1</v>
      </c>
    </row>
    <row r="89" spans="1:15" x14ac:dyDescent="0.35">
      <c r="A89" s="11" t="str">
        <f>'2. Alignment Assessment'!B90</f>
        <v>B.60</v>
      </c>
      <c r="B89" s="290" t="str">
        <f>'2. Alignment Assessment'!C90</f>
        <v xml:space="preserve">For upstream companies: Implement, monitor and track performance of risk mitigation in cooperation/consultation with local and central authorities and other relevant stakeholders. Consider establishing or supporting community-based networks to monitor risk mitigation. </v>
      </c>
      <c r="C89" s="27" t="str">
        <f>'2. Alignment Assessment'!G90</f>
        <v>Fully Aligned</v>
      </c>
      <c r="D89" s="13">
        <f t="shared" si="3"/>
        <v>2</v>
      </c>
      <c r="E89" s="25" t="str">
        <f>'2. Alignment Assessment'!H90</f>
        <v>Fully Aligned</v>
      </c>
      <c r="F89" s="13">
        <f t="shared" si="4"/>
        <v>2</v>
      </c>
      <c r="G89" s="13" t="str">
        <f>'2. Alignment Assessment'!I90</f>
        <v>Fully Aligned</v>
      </c>
      <c r="H89" s="26">
        <f t="shared" si="5"/>
        <v>2</v>
      </c>
    </row>
    <row r="90" spans="1:15" x14ac:dyDescent="0.35">
      <c r="A90" s="11" t="str">
        <f>'2. Alignment Assessment'!B91</f>
        <v>B.61</v>
      </c>
      <c r="B90" s="290" t="str">
        <f>'2. Alignment Assessment'!C91</f>
        <v xml:space="preserve">Maintain ongoing risk monitoring, evaluate the effectiveness of risk mitigation efforts and undertake additional fact and risk assessments as required, for example following changes to the supply chain. </v>
      </c>
      <c r="C90" s="27" t="str">
        <f>'2. Alignment Assessment'!G91</f>
        <v>Fully Aligned</v>
      </c>
      <c r="D90" s="13">
        <f t="shared" si="3"/>
        <v>2</v>
      </c>
      <c r="E90" s="25" t="str">
        <f>'2. Alignment Assessment'!H91</f>
        <v>Fully Aligned</v>
      </c>
      <c r="F90" s="13">
        <f t="shared" si="4"/>
        <v>2</v>
      </c>
      <c r="G90" s="13" t="str">
        <f>'2. Alignment Assessment'!I91</f>
        <v>Fully Aligned</v>
      </c>
      <c r="H90" s="26">
        <f t="shared" si="5"/>
        <v>2</v>
      </c>
    </row>
    <row r="91" spans="1:15" x14ac:dyDescent="0.35">
      <c r="A91" s="243"/>
      <c r="B91" s="243" t="str">
        <f>'2. Alignment Assessment'!C92</f>
        <v>Step 4: Carry out independent third party audit of supply chain due diligence at identified points in the supply chain</v>
      </c>
      <c r="C91" s="243"/>
      <c r="D91" s="243"/>
      <c r="E91" s="243"/>
      <c r="F91" s="243"/>
      <c r="G91" s="243"/>
      <c r="H91" s="243"/>
    </row>
    <row r="92" spans="1:15" x14ac:dyDescent="0.35">
      <c r="A92" s="291"/>
      <c r="B92" s="291" t="str">
        <f>'2. Alignment Assessment'!C93</f>
        <v>Requirements set by Programmes for those companies subject to audit under the Programme:</v>
      </c>
      <c r="C92" s="291"/>
      <c r="D92" s="291"/>
      <c r="E92" s="291"/>
      <c r="F92" s="291"/>
      <c r="G92" s="291"/>
      <c r="H92" s="291"/>
    </row>
    <row r="93" spans="1:15" x14ac:dyDescent="0.35">
      <c r="A93" s="11" t="str">
        <f>'2. Alignment Assessment'!B94</f>
        <v>B.62</v>
      </c>
      <c r="B93" s="292" t="str">
        <f>'2. Alignment Assessment'!C94</f>
        <v>Carry out independent third-party audit of supply chain due diligence at identified points in the supply chain.</v>
      </c>
      <c r="C93" s="27" t="str">
        <f>'2. Alignment Assessment'!G94</f>
        <v>N/A</v>
      </c>
      <c r="D93" s="13" t="str">
        <f t="shared" si="3"/>
        <v/>
      </c>
      <c r="E93" s="25" t="str">
        <f>'2. Alignment Assessment'!H94</f>
        <v>N/A</v>
      </c>
      <c r="F93" s="13" t="str">
        <f t="shared" si="4"/>
        <v/>
      </c>
      <c r="G93" s="13" t="str">
        <f>'2. Alignment Assessment'!I94</f>
        <v>N/A</v>
      </c>
      <c r="H93" s="26" t="str">
        <f t="shared" si="5"/>
        <v/>
      </c>
    </row>
    <row r="94" spans="1:15" x14ac:dyDescent="0.35">
      <c r="A94" s="11" t="str">
        <f>'2. Alignment Assessment'!B95</f>
        <v>B.63</v>
      </c>
      <c r="B94" s="290" t="str">
        <f>'2. Alignment Assessment'!C95</f>
        <v xml:space="preserve">Facilitate auditor access to company sites, documentation, records and, as appropriate, access to suppliers and other relevant stakeholders, such as on-the-ground assessment teams. </v>
      </c>
      <c r="C94" s="27" t="str">
        <f>'2. Alignment Assessment'!G95</f>
        <v>Fully Aligned</v>
      </c>
      <c r="D94" s="13">
        <f t="shared" si="3"/>
        <v>2</v>
      </c>
      <c r="E94" s="25" t="str">
        <f>'2. Alignment Assessment'!H95</f>
        <v>Fully Aligned</v>
      </c>
      <c r="F94" s="13">
        <f t="shared" si="4"/>
        <v>2</v>
      </c>
      <c r="G94" s="13" t="str">
        <f>'2. Alignment Assessment'!I95</f>
        <v>Fully Aligned</v>
      </c>
      <c r="H94" s="26">
        <f t="shared" si="5"/>
        <v>2</v>
      </c>
    </row>
    <row r="95" spans="1:15" x14ac:dyDescent="0.35">
      <c r="A95" s="291"/>
      <c r="B95" s="291" t="str">
        <f>'2. Alignment Assessment'!C96</f>
        <v>Requirements that Programmes set for auditors</v>
      </c>
      <c r="C95" s="291"/>
      <c r="D95" s="291"/>
      <c r="E95" s="291"/>
      <c r="F95" s="291"/>
      <c r="G95" s="291"/>
      <c r="H95" s="291"/>
    </row>
    <row r="96" spans="1:15" x14ac:dyDescent="0.35">
      <c r="A96" s="11" t="str">
        <f>'2. Alignment Assessment'!B97</f>
        <v>B.64</v>
      </c>
      <c r="B96" s="290" t="str">
        <f>'2. Alignment Assessment'!C97</f>
        <v>Audit scope covers all of the smelter/refiner's business activities and management processes related to mineral supply chain due diligence.</v>
      </c>
      <c r="C96" s="27" t="str">
        <f>'2. Alignment Assessment'!G97</f>
        <v>N/A</v>
      </c>
      <c r="D96" s="13" t="str">
        <f t="shared" si="3"/>
        <v/>
      </c>
      <c r="E96" s="25" t="str">
        <f>'2. Alignment Assessment'!H97</f>
        <v>N/A</v>
      </c>
      <c r="F96" s="13" t="str">
        <f t="shared" si="4"/>
        <v/>
      </c>
      <c r="G96" s="13" t="str">
        <f>'2. Alignment Assessment'!I97</f>
        <v>N/A</v>
      </c>
      <c r="H96" s="26" t="str">
        <f t="shared" si="5"/>
        <v/>
      </c>
    </row>
    <row r="97" spans="1:8" x14ac:dyDescent="0.35">
      <c r="A97" s="11" t="str">
        <f>'2. Alignment Assessment'!B98</f>
        <v>B.65</v>
      </c>
      <c r="B97" s="290" t="str">
        <f>'2. Alignment Assessment'!C98</f>
        <v>The audit criteria assess the conformity of the smelter/refiner's due diligence practices against the requirements of a standard based on the Guidance.</v>
      </c>
      <c r="C97" s="27" t="str">
        <f>'2. Alignment Assessment'!G98</f>
        <v>N/A</v>
      </c>
      <c r="D97" s="13" t="str">
        <f t="shared" si="3"/>
        <v/>
      </c>
      <c r="E97" s="25" t="str">
        <f>'2. Alignment Assessment'!H98</f>
        <v>N/A</v>
      </c>
      <c r="F97" s="13" t="str">
        <f t="shared" si="4"/>
        <v/>
      </c>
      <c r="G97" s="13" t="str">
        <f>'2. Alignment Assessment'!I98</f>
        <v>N/A</v>
      </c>
      <c r="H97" s="26" t="str">
        <f t="shared" si="5"/>
        <v/>
      </c>
    </row>
    <row r="98" spans="1:8" x14ac:dyDescent="0.35">
      <c r="A98" s="11" t="str">
        <f>'2. Alignment Assessment'!B99</f>
        <v>B.66</v>
      </c>
      <c r="B98" s="290" t="str">
        <f>'2. Alignment Assessment'!C99</f>
        <v>Auditors are required to be independent of the smelter/refiner and its supply chain, both with respect to business or financial relationships and with any services provided to the auditee company or its supply chain relating to due diligence practices.</v>
      </c>
      <c r="C98" s="27" t="str">
        <f>'2. Alignment Assessment'!G99</f>
        <v>N/A</v>
      </c>
      <c r="D98" s="13" t="str">
        <f t="shared" si="3"/>
        <v/>
      </c>
      <c r="E98" s="25" t="str">
        <f>'2. Alignment Assessment'!H99</f>
        <v>N/A</v>
      </c>
      <c r="F98" s="13" t="str">
        <f t="shared" si="4"/>
        <v/>
      </c>
      <c r="G98" s="13" t="str">
        <f>'2. Alignment Assessment'!I99</f>
        <v>N/A</v>
      </c>
      <c r="H98" s="26" t="str">
        <f t="shared" si="5"/>
        <v/>
      </c>
    </row>
    <row r="99" spans="1:8" x14ac:dyDescent="0.35">
      <c r="A99" s="11" t="str">
        <f>'2. Alignment Assessment'!B100</f>
        <v>B.67</v>
      </c>
      <c r="B99" s="290" t="str">
        <f>'2. Alignment Assessment'!C100</f>
        <v xml:space="preserve">Auditors should be technically competent with appropriate mineral supply chain knowledge, as described in the Supplements. </v>
      </c>
      <c r="C99" s="27" t="str">
        <f>'2. Alignment Assessment'!G100</f>
        <v>N/A</v>
      </c>
      <c r="D99" s="13" t="str">
        <f t="shared" si="3"/>
        <v/>
      </c>
      <c r="E99" s="25" t="str">
        <f>'2. Alignment Assessment'!H100</f>
        <v>N/A</v>
      </c>
      <c r="F99" s="13" t="str">
        <f t="shared" si="4"/>
        <v/>
      </c>
      <c r="G99" s="13" t="str">
        <f>'2. Alignment Assessment'!I100</f>
        <v>N/A</v>
      </c>
      <c r="H99" s="26" t="str">
        <f t="shared" si="5"/>
        <v/>
      </c>
    </row>
    <row r="100" spans="1:8" x14ac:dyDescent="0.35">
      <c r="A100" s="11" t="str">
        <f>'2. Alignment Assessment'!B101</f>
        <v>B.68</v>
      </c>
      <c r="B100" s="290" t="str">
        <f>'2. Alignment Assessment'!C101</f>
        <v>Audit activities should include audit preparation, document review, in-site investigations, risk-based sampling of due diligence records and data, and audit conclusions, as described in the Guidance.</v>
      </c>
      <c r="C100" s="27" t="str">
        <f>'2. Alignment Assessment'!G101</f>
        <v>N/A</v>
      </c>
      <c r="D100" s="13" t="str">
        <f t="shared" si="3"/>
        <v/>
      </c>
      <c r="E100" s="25" t="str">
        <f>'2. Alignment Assessment'!H101</f>
        <v>N/A</v>
      </c>
      <c r="F100" s="13" t="str">
        <f t="shared" si="4"/>
        <v/>
      </c>
      <c r="G100" s="13" t="str">
        <f>'2. Alignment Assessment'!I101</f>
        <v>N/A</v>
      </c>
      <c r="H100" s="26" t="str">
        <f t="shared" si="5"/>
        <v/>
      </c>
    </row>
    <row r="101" spans="1:8" x14ac:dyDescent="0.35">
      <c r="A101" s="243"/>
      <c r="B101" s="243" t="str">
        <f>'2. Alignment Assessment'!C102</f>
        <v>Step 5: Report on supply chain due diligence</v>
      </c>
      <c r="C101" s="243"/>
      <c r="D101" s="243"/>
      <c r="E101" s="243"/>
      <c r="F101" s="243"/>
      <c r="G101" s="243"/>
      <c r="H101" s="243"/>
    </row>
    <row r="102" spans="1:8" x14ac:dyDescent="0.35">
      <c r="A102" s="291"/>
      <c r="B102" s="291" t="str">
        <f>'2. Alignment Assessment'!C103</f>
        <v>Requirements set by Programmes for those companies subject to audit under the Programme:</v>
      </c>
      <c r="C102" s="291"/>
      <c r="D102" s="291"/>
      <c r="E102" s="291"/>
      <c r="F102" s="291"/>
      <c r="G102" s="291"/>
      <c r="H102" s="291"/>
    </row>
    <row r="103" spans="1:8" x14ac:dyDescent="0.35">
      <c r="A103" s="11" t="str">
        <f>'2. Alignment Assessment'!B104</f>
        <v>B.69</v>
      </c>
      <c r="B103" s="290" t="str">
        <f>'2. Alignment Assessment'!C104</f>
        <v>Annually report, or integrate into annual sustainability or corporate responsibility reports, information on supply chain due diligence.</v>
      </c>
      <c r="C103" s="27" t="str">
        <f>'2. Alignment Assessment'!G104</f>
        <v>Fully Aligned</v>
      </c>
      <c r="D103" s="13">
        <f t="shared" si="3"/>
        <v>2</v>
      </c>
      <c r="E103" s="25" t="str">
        <f>'2. Alignment Assessment'!H104</f>
        <v>Fully Aligned</v>
      </c>
      <c r="F103" s="13">
        <f t="shared" si="4"/>
        <v>2</v>
      </c>
      <c r="G103" s="13" t="str">
        <f>'2. Alignment Assessment'!I104</f>
        <v>Fully Aligned</v>
      </c>
      <c r="H103" s="26">
        <f t="shared" si="5"/>
        <v>2</v>
      </c>
    </row>
    <row r="104" spans="1:8" x14ac:dyDescent="0.35">
      <c r="A104" s="11" t="str">
        <f>'2. Alignment Assessment'!B105</f>
        <v>B.70</v>
      </c>
      <c r="B104" s="293" t="str">
        <f>'2. Alignment Assessment'!C105</f>
        <v>For all upstream companies (including smelters/refiners): The report should describe the company's management systems, the methodology and results of the risk assessment and the steps taken to manage risks, consistent with the specific content described in the Guidance. The report should be published.</v>
      </c>
      <c r="C104" s="27" t="str">
        <f>'2. Alignment Assessment'!G105</f>
        <v>Fully Aligned</v>
      </c>
      <c r="D104" s="13">
        <f t="shared" si="3"/>
        <v>2</v>
      </c>
      <c r="E104" s="25" t="str">
        <f>'2. Alignment Assessment'!H105</f>
        <v>Fully Aligned</v>
      </c>
      <c r="F104" s="13">
        <f t="shared" si="4"/>
        <v>2</v>
      </c>
      <c r="G104" s="13" t="str">
        <f>'2. Alignment Assessment'!I105</f>
        <v>Fully Aligned</v>
      </c>
      <c r="H104" s="26">
        <f t="shared" si="5"/>
        <v>2</v>
      </c>
    </row>
    <row r="105" spans="1:8" x14ac:dyDescent="0.35">
      <c r="A105" s="11" t="str">
        <f>'2. Alignment Assessment'!B106</f>
        <v>B.71</v>
      </c>
      <c r="B105" s="293" t="str">
        <f>'2. Alignment Assessment'!C106</f>
        <v>For smelters/refiners: The audit reports should be published.</v>
      </c>
      <c r="C105" s="27" t="str">
        <f>'2. Alignment Assessment'!G106</f>
        <v>Fully Aligned</v>
      </c>
      <c r="D105" s="13">
        <f t="shared" si="3"/>
        <v>2</v>
      </c>
      <c r="E105" s="25" t="str">
        <f>'2. Alignment Assessment'!H106</f>
        <v>Fully Aligned</v>
      </c>
      <c r="F105" s="13">
        <f t="shared" si="4"/>
        <v>2</v>
      </c>
      <c r="G105" s="13" t="str">
        <f>'2. Alignment Assessment'!I106</f>
        <v>Fully Aligned</v>
      </c>
      <c r="H105" s="26">
        <f t="shared" si="5"/>
        <v>2</v>
      </c>
    </row>
    <row r="106" spans="1:8" x14ac:dyDescent="0.35">
      <c r="A106" s="11" t="str">
        <f>'2. Alignment Assessment'!B107</f>
        <v>B.72</v>
      </c>
      <c r="B106" s="293" t="str">
        <f>'2. Alignment Assessment'!C107</f>
        <v>For gold refiners: In addition to reporting on management systems, risk assessment and risk management as defined in the Supplement, refiners should publish the summary audit reports including details of audit dates, activities, methodology and conclusions (either directly or through cooperation with an Industry Programme or Institutionalised Mechanism).</v>
      </c>
      <c r="C106" s="27" t="str">
        <f>'2. Alignment Assessment'!G107</f>
        <v>N/A</v>
      </c>
      <c r="D106" s="13" t="str">
        <f t="shared" si="3"/>
        <v/>
      </c>
      <c r="E106" s="25" t="str">
        <f>'2. Alignment Assessment'!H107</f>
        <v>N/A</v>
      </c>
      <c r="F106" s="13" t="str">
        <f t="shared" si="4"/>
        <v/>
      </c>
      <c r="G106" s="13" t="str">
        <f>'2. Alignment Assessment'!I107</f>
        <v>N/A</v>
      </c>
      <c r="H106" s="26" t="str">
        <f t="shared" si="5"/>
        <v/>
      </c>
    </row>
    <row r="107" spans="1:8" x14ac:dyDescent="0.35">
      <c r="A107" s="11" t="str">
        <f>'2. Alignment Assessment'!B108</f>
        <v>B.73</v>
      </c>
      <c r="B107" s="296" t="str">
        <f>'2. Alignment Assessment'!C108</f>
        <v>For downstream companies: The report should describe the company's management systems, the methodology and results of the risk assessment and the steps taken to manage risks, consistent with the specific content described in the Supplement.</v>
      </c>
      <c r="C107" s="27" t="str">
        <f>'2. Alignment Assessment'!G108</f>
        <v>N/A</v>
      </c>
      <c r="D107" s="13" t="str">
        <f t="shared" si="3"/>
        <v/>
      </c>
      <c r="E107" s="25" t="str">
        <f>'2. Alignment Assessment'!H108</f>
        <v>N/A</v>
      </c>
      <c r="F107" s="13" t="str">
        <f t="shared" si="4"/>
        <v/>
      </c>
      <c r="G107" s="13" t="str">
        <f>'2. Alignment Assessment'!I108</f>
        <v>N/A</v>
      </c>
      <c r="H107" s="26" t="str">
        <f t="shared" si="5"/>
        <v/>
      </c>
    </row>
    <row r="108" spans="1:8" x14ac:dyDescent="0.35">
      <c r="A108" s="297" t="str">
        <f>'2. Alignment Assessment'!B109</f>
        <v>C</v>
      </c>
      <c r="B108" s="297" t="str">
        <f>'2. Alignment Assessment'!C109</f>
        <v>Specific responsibilities of Programmes</v>
      </c>
      <c r="C108" s="297"/>
      <c r="D108" s="297"/>
      <c r="E108" s="297"/>
      <c r="F108" s="297"/>
      <c r="G108" s="297"/>
      <c r="H108" s="297"/>
    </row>
    <row r="109" spans="1:8" x14ac:dyDescent="0.35">
      <c r="A109" s="279"/>
      <c r="B109" s="279" t="str">
        <f>'2. Alignment Assessment'!C110</f>
        <v>Step 1: Establish strong company management systems</v>
      </c>
      <c r="C109" s="279"/>
      <c r="D109" s="279"/>
      <c r="E109" s="279"/>
      <c r="F109" s="279"/>
      <c r="G109" s="279"/>
      <c r="H109" s="279"/>
    </row>
    <row r="110" spans="1:8" x14ac:dyDescent="0.35">
      <c r="A110" s="11" t="str">
        <f>'2. Alignment Assessment'!B111</f>
        <v>C.1</v>
      </c>
      <c r="B110" s="290" t="str">
        <f>'2. Alignment Assessment'!C111</f>
        <v>Undertake due diligence on the ownership (including beneficial ownership) and corporate structure of refiners/smelters seeking accreditation/certification or membership status under the Programme.</v>
      </c>
      <c r="C110" s="27" t="str">
        <f>'2. Alignment Assessment'!G111</f>
        <v>Fully Aligned</v>
      </c>
      <c r="D110" s="13">
        <f t="shared" si="3"/>
        <v>2</v>
      </c>
      <c r="E110" s="25" t="str">
        <f>'2. Alignment Assessment'!H111</f>
        <v>Fully Aligned</v>
      </c>
      <c r="F110" s="13">
        <f t="shared" si="4"/>
        <v>2</v>
      </c>
      <c r="G110" s="13" t="str">
        <f>'2. Alignment Assessment'!I111</f>
        <v>Fully Aligned</v>
      </c>
      <c r="H110" s="26">
        <f t="shared" si="5"/>
        <v>2</v>
      </c>
    </row>
    <row r="111" spans="1:8" x14ac:dyDescent="0.35">
      <c r="A111" s="11" t="str">
        <f>'2. Alignment Assessment'!B112</f>
        <v>C.2</v>
      </c>
      <c r="B111" s="290" t="str">
        <f>'2. Alignment Assessment'!C112</f>
        <v>Provide training to companies and/or their suppliers on due diligence management systems and processes.</v>
      </c>
      <c r="C111" s="27" t="str">
        <f>'2. Alignment Assessment'!G112</f>
        <v>Fully Aligned</v>
      </c>
      <c r="D111" s="13">
        <f t="shared" si="3"/>
        <v>2</v>
      </c>
      <c r="E111" s="25" t="str">
        <f>'2. Alignment Assessment'!H112</f>
        <v>Fully Aligned</v>
      </c>
      <c r="F111" s="13">
        <f t="shared" si="4"/>
        <v>2</v>
      </c>
      <c r="G111" s="13" t="str">
        <f>'2. Alignment Assessment'!I112</f>
        <v>Fully Aligned</v>
      </c>
      <c r="H111" s="26">
        <f t="shared" si="5"/>
        <v>2</v>
      </c>
    </row>
    <row r="112" spans="1:8" x14ac:dyDescent="0.35">
      <c r="A112" s="11" t="str">
        <f>'2. Alignment Assessment'!B113</f>
        <v>C.3</v>
      </c>
      <c r="B112" s="290" t="str">
        <f>'2. Alignment Assessment'!C113</f>
        <v>Programmes that provide support for downstream companies should collect and process information from suppliers, including smelters/refiners, on due diligence in the supply chains of minerals from conflict-affected or high risk areas.</v>
      </c>
      <c r="C112" s="27" t="str">
        <f>'2. Alignment Assessment'!G113</f>
        <v>N/A</v>
      </c>
      <c r="D112" s="13" t="str">
        <f t="shared" si="3"/>
        <v/>
      </c>
      <c r="E112" s="25" t="str">
        <f>'2. Alignment Assessment'!H113</f>
        <v>N/A</v>
      </c>
      <c r="F112" s="13" t="str">
        <f t="shared" si="4"/>
        <v/>
      </c>
      <c r="G112" s="13" t="str">
        <f>'2. Alignment Assessment'!I113</f>
        <v>N/A</v>
      </c>
      <c r="H112" s="26" t="str">
        <f t="shared" si="5"/>
        <v/>
      </c>
    </row>
    <row r="113" spans="1:8" x14ac:dyDescent="0.35">
      <c r="A113" s="11" t="str">
        <f>'2. Alignment Assessment'!B114</f>
        <v>C.4</v>
      </c>
      <c r="B113" s="293" t="str">
        <f>'2. Alignment Assessment'!C114</f>
        <v>Provide or facilitate access to a grievance mechanism that allows any impacted stakeholder to voice concerns relating to the extraction and supply chain activities of the relevant mineral(s) covered by the Programme.</v>
      </c>
      <c r="C113" s="27" t="str">
        <f>'2. Alignment Assessment'!G114</f>
        <v>Fully Aligned</v>
      </c>
      <c r="D113" s="13">
        <f t="shared" si="3"/>
        <v>2</v>
      </c>
      <c r="E113" s="25" t="str">
        <f>'2. Alignment Assessment'!H114</f>
        <v>Fully Aligned</v>
      </c>
      <c r="F113" s="13">
        <f t="shared" si="4"/>
        <v>2</v>
      </c>
      <c r="G113" s="13" t="str">
        <f>'2. Alignment Assessment'!I114</f>
        <v>Fully Aligned</v>
      </c>
      <c r="H113" s="26">
        <f t="shared" si="5"/>
        <v>2</v>
      </c>
    </row>
    <row r="114" spans="1:8" x14ac:dyDescent="0.35">
      <c r="A114" s="243"/>
      <c r="B114" s="243" t="str">
        <f>'2. Alignment Assessment'!C115</f>
        <v>Step 2: Identify and assess risks in the supply chain</v>
      </c>
      <c r="C114" s="243"/>
      <c r="D114" s="243"/>
      <c r="E114" s="243"/>
      <c r="F114" s="243"/>
      <c r="G114" s="243"/>
      <c r="H114" s="243"/>
    </row>
    <row r="115" spans="1:8" x14ac:dyDescent="0.35">
      <c r="A115" s="11" t="str">
        <f>'2. Alignment Assessment'!B116</f>
        <v>C.5</v>
      </c>
      <c r="B115" s="290" t="str">
        <f>'2. Alignment Assessment'!C116</f>
        <v>Support companies sourcing minerals from red flagged operations in establishing on-the-ground assessment teams with appropriate capabilities and access rights as set out in the Guidance.</v>
      </c>
      <c r="C115" s="27" t="str">
        <f>'2. Alignment Assessment'!G116</f>
        <v>Fully Aligned</v>
      </c>
      <c r="D115" s="13">
        <f t="shared" si="3"/>
        <v>2</v>
      </c>
      <c r="E115" s="25" t="str">
        <f>'2. Alignment Assessment'!H116</f>
        <v>Fully Aligned</v>
      </c>
      <c r="F115" s="13">
        <f t="shared" si="4"/>
        <v>2</v>
      </c>
      <c r="G115" s="13" t="str">
        <f>'2. Alignment Assessment'!I116</f>
        <v>Fully Aligned</v>
      </c>
      <c r="H115" s="26">
        <f t="shared" si="5"/>
        <v>2</v>
      </c>
    </row>
    <row r="116" spans="1:8" x14ac:dyDescent="0.35">
      <c r="A116" s="243"/>
      <c r="B116" s="243" t="str">
        <f>'2. Alignment Assessment'!C117</f>
        <v>Step 3: Design and implement a strategy to respond to identified risks</v>
      </c>
      <c r="C116" s="243"/>
      <c r="D116" s="243"/>
      <c r="E116" s="243"/>
      <c r="F116" s="243"/>
      <c r="G116" s="243"/>
      <c r="H116" s="243"/>
    </row>
    <row r="117" spans="1:8" x14ac:dyDescent="0.35">
      <c r="A117" s="11" t="str">
        <f>'2. Alignment Assessment'!B118</f>
        <v>C.6</v>
      </c>
      <c r="B117" s="290" t="str">
        <f>'2. Alignment Assessment'!C118</f>
        <v>Demonstrate an understanding, gained through some form of impact analysis or qualitative or quantitative evaluation, of the social and economic impacts that the Programme's requirements may have on developing countries and the Programme's relevance to or linkages with other existing internationally recognised standards.</v>
      </c>
      <c r="C117" s="27" t="str">
        <f>'2. Alignment Assessment'!G118</f>
        <v>N/A</v>
      </c>
      <c r="D117" s="13" t="str">
        <f t="shared" si="3"/>
        <v/>
      </c>
      <c r="E117" s="25" t="str">
        <f>'2. Alignment Assessment'!H118</f>
        <v>N/A</v>
      </c>
      <c r="F117" s="13" t="str">
        <f t="shared" si="4"/>
        <v/>
      </c>
      <c r="G117" s="13" t="str">
        <f>'2. Alignment Assessment'!I118</f>
        <v>N/A</v>
      </c>
      <c r="H117" s="26" t="str">
        <f t="shared" si="5"/>
        <v/>
      </c>
    </row>
    <row r="118" spans="1:8" x14ac:dyDescent="0.35">
      <c r="A118" s="243"/>
      <c r="B118" s="243" t="str">
        <f>'2. Alignment Assessment'!C119</f>
        <v>Step 4: Carry out independent third party audit of supply chain due diligence at identified points in the supply chain</v>
      </c>
      <c r="C118" s="243"/>
      <c r="D118" s="243"/>
      <c r="E118" s="243"/>
      <c r="F118" s="243"/>
      <c r="G118" s="243"/>
      <c r="H118" s="243"/>
    </row>
    <row r="119" spans="1:8" x14ac:dyDescent="0.35">
      <c r="A119" s="11" t="str">
        <f>'2. Alignment Assessment'!B120</f>
        <v>C.7</v>
      </c>
      <c r="B119" s="293" t="str">
        <f>'2. Alignment Assessment'!C120</f>
        <v>Draft Audit Standards in accordance with the recommendations of the Guidance.</v>
      </c>
      <c r="C119" s="27" t="str">
        <f>'2. Alignment Assessment'!G120</f>
        <v>N/A</v>
      </c>
      <c r="D119" s="13" t="str">
        <f t="shared" si="3"/>
        <v/>
      </c>
      <c r="E119" s="25" t="str">
        <f>'2. Alignment Assessment'!H120</f>
        <v>N/A</v>
      </c>
      <c r="F119" s="13" t="str">
        <f t="shared" si="4"/>
        <v/>
      </c>
      <c r="G119" s="13" t="str">
        <f>'2. Alignment Assessment'!I120</f>
        <v>N/A</v>
      </c>
      <c r="H119" s="26" t="str">
        <f t="shared" si="5"/>
        <v/>
      </c>
    </row>
    <row r="120" spans="1:8" x14ac:dyDescent="0.35">
      <c r="A120" s="11" t="str">
        <f>'2. Alignment Assessment'!B121</f>
        <v>C.8</v>
      </c>
      <c r="B120" s="293" t="str">
        <f>'2. Alignment Assessment'!C121</f>
        <v>Accredit the auditors who may perform audits under the Programme.</v>
      </c>
      <c r="C120" s="27" t="str">
        <f>'2. Alignment Assessment'!G121</f>
        <v>Fully Aligned</v>
      </c>
      <c r="D120" s="13">
        <f t="shared" si="3"/>
        <v>2</v>
      </c>
      <c r="E120" s="25" t="str">
        <f>'2. Alignment Assessment'!H121</f>
        <v>Fully Aligned</v>
      </c>
      <c r="F120" s="13">
        <f t="shared" si="4"/>
        <v>2</v>
      </c>
      <c r="G120" s="13" t="str">
        <f>'2. Alignment Assessment'!I121</f>
        <v>Fully Aligned</v>
      </c>
      <c r="H120" s="26">
        <f t="shared" si="5"/>
        <v>2</v>
      </c>
    </row>
    <row r="121" spans="1:8" x14ac:dyDescent="0.35">
      <c r="A121" s="11" t="str">
        <f>'2. Alignment Assessment'!B122</f>
        <v>C.9</v>
      </c>
      <c r="B121" s="290" t="str">
        <f>'2. Alignment Assessment'!C122</f>
        <v>Oversee, periodically review and monitor the ability of auditors to carry out audits in conformity with the Programme's requirements, based on the objectives, scope and criteria of the audit and judged against audit programme records.</v>
      </c>
      <c r="C121" s="27" t="str">
        <f>'2. Alignment Assessment'!G122</f>
        <v>Fully Aligned</v>
      </c>
      <c r="D121" s="13">
        <f t="shared" si="3"/>
        <v>2</v>
      </c>
      <c r="E121" s="25" t="str">
        <f>'2. Alignment Assessment'!H122</f>
        <v>Fully Aligned</v>
      </c>
      <c r="F121" s="13">
        <f t="shared" si="4"/>
        <v>2</v>
      </c>
      <c r="G121" s="13" t="str">
        <f>'2. Alignment Assessment'!I122</f>
        <v>Fully Aligned</v>
      </c>
      <c r="H121" s="26">
        <f t="shared" si="5"/>
        <v>2</v>
      </c>
    </row>
    <row r="122" spans="1:8" x14ac:dyDescent="0.35">
      <c r="A122" s="11" t="str">
        <f>'2. Alignment Assessment'!B123</f>
        <v>C.10</v>
      </c>
      <c r="B122" s="290" t="str">
        <f>'2. Alignment Assessment'!C123</f>
        <v>Publish summary audit reports of smelters/refiners that include: (a) Smelter/refiner details, date of the audit and the audit period, (b) Audit activities and methodology and (c) Audit conclusions.</v>
      </c>
      <c r="C122" s="27" t="str">
        <f>'2. Alignment Assessment'!G123</f>
        <v>Fully Aligned</v>
      </c>
      <c r="D122" s="13">
        <f t="shared" si="3"/>
        <v>2</v>
      </c>
      <c r="E122" s="25" t="str">
        <f>'2. Alignment Assessment'!H123</f>
        <v>Fully Aligned</v>
      </c>
      <c r="F122" s="13">
        <f t="shared" si="4"/>
        <v>2</v>
      </c>
      <c r="G122" s="13" t="str">
        <f>'2. Alignment Assessment'!I123</f>
        <v>Fully Aligned</v>
      </c>
      <c r="H122" s="26">
        <f t="shared" si="5"/>
        <v>2</v>
      </c>
    </row>
    <row r="123" spans="1:8" x14ac:dyDescent="0.35">
      <c r="G123" s="13"/>
    </row>
    <row r="128" spans="1:8" x14ac:dyDescent="0.35">
      <c r="A128" s="3" t="str">
        <f>'3. Programme governance review'!B4</f>
        <v>Implementation aspect</v>
      </c>
      <c r="B128" s="298"/>
      <c r="C128" s="33" t="str">
        <f>'3. Programme governance review'!D4</f>
        <v>Rating</v>
      </c>
      <c r="D128" s="50"/>
    </row>
    <row r="129" spans="1:4" x14ac:dyDescent="0.35">
      <c r="A129" s="4"/>
      <c r="B129" s="299" t="str">
        <f>'3. Programme governance review'!C5</f>
        <v>Stakeholder engagement</v>
      </c>
      <c r="C129" s="34"/>
      <c r="D129" s="51"/>
    </row>
    <row r="130" spans="1:4" x14ac:dyDescent="0.35">
      <c r="A130" s="5">
        <f>'3. Programme governance review'!B6</f>
        <v>1</v>
      </c>
      <c r="B130" s="37" t="str">
        <f>'3. Programme governance review'!C6</f>
        <v>The Programme involves/has involved external stakeholders (e.g. civil society, regulators) in the development and oversight of the due diligence, reporting and auditing requirements, including in risk mitigation efforts as set out in Step 3 of the Guidance.</v>
      </c>
      <c r="C130" s="44" t="str">
        <f>'3. Programme governance review'!D6</f>
        <v>Improvement opportunity</v>
      </c>
      <c r="D130" s="52">
        <f>_xlfn.IFS(C130="Fully addressed",2,C130="Improvement opportunity",1,C130="Not addressed",0)</f>
        <v>1</v>
      </c>
    </row>
    <row r="131" spans="1:4" x14ac:dyDescent="0.35">
      <c r="A131" s="5">
        <f>'3. Programme governance review'!B7</f>
        <v>2</v>
      </c>
      <c r="B131" s="37" t="str">
        <f>'3. Programme governance review'!C7</f>
        <v xml:space="preserve">The Programme regularly participates in relevant public forums (whether through media or events such as conferences) where it provides information about its responsible supply chain programme, including the risks it identifies in the supply chains of companies within the Programme and on mitigation strategies that are being effectively deployed to address these risks. </v>
      </c>
      <c r="C131" s="44" t="str">
        <f>'3. Programme governance review'!D7</f>
        <v>Improvement opportunity</v>
      </c>
      <c r="D131" s="52">
        <f t="shared" ref="D131:D172" si="6">_xlfn.IFS(C131="Fully addressed",2,C131="Improvement opportunity",1,C131="Not addressed",0)</f>
        <v>1</v>
      </c>
    </row>
    <row r="132" spans="1:4" x14ac:dyDescent="0.35">
      <c r="A132" s="5">
        <f>'3. Programme governance review'!B8</f>
        <v>3</v>
      </c>
      <c r="B132" s="37" t="str">
        <f>'3. Programme governance review'!C8</f>
        <v>The Programme has established a functioning and accessible grievance mechanism that enables stakeholders to raise concerns relating to the Programme itself (i.e. not just issues in companies' supply chains).</v>
      </c>
      <c r="C132" s="44" t="str">
        <f>'3. Programme governance review'!D8</f>
        <v>Fully addressed</v>
      </c>
      <c r="D132" s="52">
        <f t="shared" si="6"/>
        <v>2</v>
      </c>
    </row>
    <row r="133" spans="1:4" x14ac:dyDescent="0.35">
      <c r="A133" s="9"/>
      <c r="B133" s="38" t="str">
        <f>'3. Programme governance review'!C9</f>
        <v>Responsiveness</v>
      </c>
      <c r="C133" s="45"/>
      <c r="D133" s="53"/>
    </row>
    <row r="134" spans="1:4" x14ac:dyDescent="0.35">
      <c r="A134" s="5">
        <f>'3. Programme governance review'!B10</f>
        <v>4</v>
      </c>
      <c r="B134" s="37" t="str">
        <f>'3. Programme governance review'!C10</f>
        <v xml:space="preserve">The Programme has a mechanism for monitoring, tracking and sharing information - including between programmes, if appropriate - on incidents or emerging risks identified from company's risk assessments and other relevant sources that could create red flags for companies participating in the Programme. </v>
      </c>
      <c r="C134" s="44" t="str">
        <f>'3. Programme governance review'!D10</f>
        <v>Improvement opportunity</v>
      </c>
      <c r="D134" s="52">
        <f>_xlfn.IFS(C134="Fully addressed",2,C134="Improvement opportunity",1,C134="Not addressed",0)</f>
        <v>1</v>
      </c>
    </row>
    <row r="135" spans="1:4" x14ac:dyDescent="0.35">
      <c r="A135" s="5">
        <f>'3. Programme governance review'!B11</f>
        <v>5</v>
      </c>
      <c r="B135" s="37" t="str">
        <f>'3. Programme governance review'!C11</f>
        <v xml:space="preserve">The Programme has an effective process for communicating details of incidents or emerging risks to companies, auditors and other relevant stakeholders in a timely manner in order to support companies in performing their own supply chain due diligence activities. </v>
      </c>
      <c r="C135" s="44" t="str">
        <f>'3. Programme governance review'!D11</f>
        <v>Improvement opportunity</v>
      </c>
      <c r="D135" s="52">
        <f t="shared" si="6"/>
        <v>1</v>
      </c>
    </row>
    <row r="136" spans="1:4" x14ac:dyDescent="0.35">
      <c r="A136" s="5">
        <f>'3. Programme governance review'!B12</f>
        <v>6</v>
      </c>
      <c r="B136" s="37" t="str">
        <f>'3. Programme governance review'!C12</f>
        <v>The Programme has a process for regular review and, as necessary, updating of its guidance and requirements for companies and auditors.</v>
      </c>
      <c r="C136" s="44" t="str">
        <f>'3. Programme governance review'!D12</f>
        <v>Improvement opportunity</v>
      </c>
      <c r="D136" s="52">
        <f t="shared" si="6"/>
        <v>1</v>
      </c>
    </row>
    <row r="137" spans="1:4" x14ac:dyDescent="0.35">
      <c r="A137" s="5">
        <f>'3. Programme governance review'!B13</f>
        <v>7</v>
      </c>
      <c r="B137" s="37" t="str">
        <f>'3. Programme governance review'!C13</f>
        <v xml:space="preserve">The Programme has defined its expectations for the timeliness and completion of corrective actions or non-conformance findings that are identified through a company's audit against the Programme requirements. </v>
      </c>
      <c r="C137" s="44" t="str">
        <f>'3. Programme governance review'!D13</f>
        <v>Improvement opportunity</v>
      </c>
      <c r="D137" s="52">
        <f t="shared" si="6"/>
        <v>1</v>
      </c>
    </row>
    <row r="138" spans="1:4" x14ac:dyDescent="0.35">
      <c r="A138" s="5">
        <f>'3. Programme governance review'!B14</f>
        <v>8</v>
      </c>
      <c r="B138" s="39" t="str">
        <f>'3. Programme governance review'!C14</f>
        <v>The Programme has a regular communications programme through which it informs companies and other relevant stakeholders of relevant developments in its responsible sourcing scheme, including updates to standards or guidance documents.</v>
      </c>
      <c r="C138" s="46" t="str">
        <f>'3. Programme governance review'!D14</f>
        <v>Fully addressed</v>
      </c>
      <c r="D138" s="54">
        <f t="shared" si="6"/>
        <v>2</v>
      </c>
    </row>
    <row r="139" spans="1:4" x14ac:dyDescent="0.35">
      <c r="A139" s="8">
        <f>'3. Programme governance review'!B15</f>
        <v>9</v>
      </c>
      <c r="B139" s="37" t="str">
        <f>'3. Programme governance review'!C15</f>
        <v xml:space="preserve">The Programme has procedures in place to follow up and address grievances brought to it in a timely manner (whether relating to supply chain issues or the Programme itself). </v>
      </c>
      <c r="C139" s="47" t="str">
        <f>'3. Programme governance review'!D15</f>
        <v>Fully addressed</v>
      </c>
      <c r="D139" s="55">
        <f t="shared" si="6"/>
        <v>2</v>
      </c>
    </row>
    <row r="140" spans="1:4" x14ac:dyDescent="0.35">
      <c r="A140" s="6"/>
      <c r="B140" s="40" t="str">
        <f>'3. Programme governance review'!C16</f>
        <v>Membership requirements and/or conditions of certification/accreditation</v>
      </c>
      <c r="C140" s="35"/>
      <c r="D140" s="56"/>
    </row>
    <row r="141" spans="1:4" x14ac:dyDescent="0.35">
      <c r="A141" s="5">
        <f>'3. Programme governance review'!B17</f>
        <v>10</v>
      </c>
      <c r="B141" s="37" t="str">
        <f>'3. Programme governance review'!C17</f>
        <v xml:space="preserve">All organisations that are considered members of the Programme (regardless of whether they are subject to audit) are required by the Programme to commit to implementing the OECD Due Diligence Guidance. </v>
      </c>
      <c r="C141" s="44" t="str">
        <f>'3. Programme governance review'!D17</f>
        <v>Fully addressed</v>
      </c>
      <c r="D141" s="52">
        <f t="shared" si="6"/>
        <v>2</v>
      </c>
    </row>
    <row r="142" spans="1:4" x14ac:dyDescent="0.35">
      <c r="A142" s="5">
        <f>'3. Programme governance review'!B18</f>
        <v>11</v>
      </c>
      <c r="B142" s="37" t="str">
        <f>'3. Programme governance review'!C18</f>
        <v>A third party audit that verifies a company's conformance with all of the requirements of the Programme's responsible sourcing scheme is required for companies at identified points in the supply chain (as determined by the Guidance) to be considered accredited or certified by the Programme.</v>
      </c>
      <c r="C142" s="44" t="str">
        <f>'3. Programme governance review'!D18</f>
        <v>Improvement opportunity</v>
      </c>
      <c r="D142" s="52">
        <f t="shared" si="6"/>
        <v>1</v>
      </c>
    </row>
    <row r="143" spans="1:4" x14ac:dyDescent="0.35">
      <c r="A143" s="5">
        <f>'3. Programme governance review'!B19</f>
        <v>12</v>
      </c>
      <c r="B143" s="37" t="str">
        <f>'3. Programme governance review'!C19</f>
        <v xml:space="preserve">Where an audit finds non-conformance issues, the Programme requires companies to submit an action plan to the Programme. Actions to address major non-conformance findings are monitored by the Programme and sanctions applied (e.g. delisting/exclusion) if such issues are not addressed to the Programme's satisfaction within 6 months of the date of the finding. </v>
      </c>
      <c r="C143" s="44" t="str">
        <f>'3. Programme governance review'!D19</f>
        <v>Fully addressed</v>
      </c>
      <c r="D143" s="52">
        <f t="shared" si="6"/>
        <v>2</v>
      </c>
    </row>
    <row r="144" spans="1:4" x14ac:dyDescent="0.35">
      <c r="A144" s="5">
        <f>'3. Programme governance review'!B20</f>
        <v>13</v>
      </c>
      <c r="B144" s="37" t="str">
        <f>'3. Programme governance review'!C20</f>
        <v>Programme communications (whether private with individual companies or public) demonstrate that the Programme does not have unrealistic expectations in relation to the due diligence activities and performance of companies within the Programme (e.g. an acceptance of failings/challenges following good faith and reasonable efforts, provided there is commitment to improve within an agreed timeframe).</v>
      </c>
      <c r="C144" s="44" t="str">
        <f>'3. Programme governance review'!D20</f>
        <v>Fully addressed</v>
      </c>
      <c r="D144" s="52">
        <f t="shared" si="6"/>
        <v>2</v>
      </c>
    </row>
    <row r="145" spans="1:4" x14ac:dyDescent="0.35">
      <c r="A145" s="6"/>
      <c r="B145" s="41" t="str">
        <f>'3. Programme governance review'!C21</f>
        <v>Audit governance</v>
      </c>
      <c r="C145" s="36"/>
      <c r="D145" s="57"/>
    </row>
    <row r="146" spans="1:4" x14ac:dyDescent="0.35">
      <c r="A146" s="5">
        <f>'3. Programme governance review'!B22</f>
        <v>14</v>
      </c>
      <c r="B146" s="37" t="str">
        <f>'3. Programme governance review'!C22</f>
        <v>The Programme has a process for validating the credentials and suitability of auditors. Only auditors that have been approved by the Programme can undertake audits of company conformance with the Programme's responsible sourcing requirements.</v>
      </c>
      <c r="C146" s="44" t="str">
        <f>'3. Programme governance review'!D22</f>
        <v>Fully addressed</v>
      </c>
      <c r="D146" s="52">
        <f t="shared" si="6"/>
        <v>2</v>
      </c>
    </row>
    <row r="147" spans="1:4" x14ac:dyDescent="0.35">
      <c r="A147" s="5">
        <f>'3. Programme governance review'!B23</f>
        <v>15</v>
      </c>
      <c r="B147" s="37" t="str">
        <f>'3. Programme governance review'!C23</f>
        <v>The Programme maintains an up-to-date list of approved auditors.</v>
      </c>
      <c r="C147" s="44" t="str">
        <f>'3. Programme governance review'!D23</f>
        <v>Fully addressed</v>
      </c>
      <c r="D147" s="52">
        <f t="shared" si="6"/>
        <v>2</v>
      </c>
    </row>
    <row r="148" spans="1:4" x14ac:dyDescent="0.35">
      <c r="A148" s="5">
        <f>'3. Programme governance review'!B24</f>
        <v>16</v>
      </c>
      <c r="B148" s="37" t="str">
        <f>'3. Programme governance review'!C24</f>
        <v>The Programme requires auditors to be independent of auditees and has defined its definition of independence with reference to recognised global standards (e.g. ISO 19011, ISAE 3000)</v>
      </c>
      <c r="C148" s="44" t="str">
        <f>'3. Programme governance review'!D24</f>
        <v>Fully addressed</v>
      </c>
      <c r="D148" s="52">
        <f t="shared" si="6"/>
        <v>2</v>
      </c>
    </row>
    <row r="149" spans="1:4" x14ac:dyDescent="0.35">
      <c r="A149" s="5">
        <f>'3. Programme governance review'!B25</f>
        <v>17</v>
      </c>
      <c r="B149" s="37" t="str">
        <f>'3. Programme governance review'!C25</f>
        <v>Where the Programme has a process for review and approval of company's audits or their audited reports, mechanisms have been established to ensure that the Programme's review/approval activities are transparent and free of any potential conflicts of interest.</v>
      </c>
      <c r="C149" s="44" t="str">
        <f>'3. Programme governance review'!D25</f>
        <v>Improvement opportunity</v>
      </c>
      <c r="D149" s="52">
        <f t="shared" si="6"/>
        <v>1</v>
      </c>
    </row>
    <row r="150" spans="1:4" x14ac:dyDescent="0.35">
      <c r="A150" s="5">
        <f>'3. Programme governance review'!B26</f>
        <v>18</v>
      </c>
      <c r="B150" s="37" t="str">
        <f>'3. Programme governance review'!C26</f>
        <v>Where the Programme has a process for review and approval of company's audits or their audited reports, mechanisms have been established to ensure that the Programme's review/approval activities are undertaken in a timely fashion.</v>
      </c>
      <c r="C150" s="44" t="str">
        <f>'3. Programme governance review'!D26</f>
        <v>Improvement opportunity</v>
      </c>
      <c r="D150" s="52">
        <f t="shared" si="6"/>
        <v>1</v>
      </c>
    </row>
    <row r="151" spans="1:4" x14ac:dyDescent="0.35">
      <c r="A151" s="6"/>
      <c r="B151" s="41" t="str">
        <f>'3. Programme governance review'!C27</f>
        <v>Audit standards and guidance</v>
      </c>
      <c r="C151" s="36"/>
      <c r="D151" s="57"/>
    </row>
    <row r="152" spans="1:4" x14ac:dyDescent="0.35">
      <c r="A152" s="5">
        <f>'3. Programme governance review'!B28</f>
        <v>19</v>
      </c>
      <c r="B152" s="37" t="str">
        <f>'3. Programme governance review'!C28</f>
        <v>The Programme requires audits to be undertaken in accordance with recognised global standards (e.g. ISO19011, ISAE 3000).</v>
      </c>
      <c r="C152" s="44" t="str">
        <f>'3. Programme governance review'!D28</f>
        <v>Fully addressed</v>
      </c>
      <c r="D152" s="52">
        <f t="shared" si="6"/>
        <v>2</v>
      </c>
    </row>
    <row r="153" spans="1:4" x14ac:dyDescent="0.35">
      <c r="A153" s="5">
        <f>'3. Programme governance review'!B29</f>
        <v>20</v>
      </c>
      <c r="B153" s="37" t="str">
        <f>'3. Programme governance review'!C29</f>
        <v>The Programme requires auditors to develop an understanding of the auditee company's business and supply chain.</v>
      </c>
      <c r="C153" s="44" t="str">
        <f>'3. Programme governance review'!D29</f>
        <v>Fully addressed</v>
      </c>
      <c r="D153" s="52">
        <f t="shared" si="6"/>
        <v>2</v>
      </c>
    </row>
    <row r="154" spans="1:4" x14ac:dyDescent="0.35">
      <c r="A154" s="5">
        <f>'3. Programme governance review'!B30</f>
        <v>21</v>
      </c>
      <c r="B154" s="37" t="str">
        <f>'3. Programme governance review'!C30</f>
        <v>The Programme requires auditors to develop risk-based audit testing/sampling strategies that consider: (a) inherent risks, (b) control risks and (c) detection risks.*</v>
      </c>
      <c r="C154" s="44" t="str">
        <f>'3. Programme governance review'!D30</f>
        <v>Improvement opportunity</v>
      </c>
      <c r="D154" s="52">
        <f t="shared" si="6"/>
        <v>1</v>
      </c>
    </row>
    <row r="155" spans="1:4" x14ac:dyDescent="0.35">
      <c r="A155" s="5">
        <f>'3. Programme governance review'!B31</f>
        <v>22</v>
      </c>
      <c r="B155" s="37" t="str">
        <f>'3. Programme governance review'!C31</f>
        <v>The Programme requires auditors to apply materiality in the design and execution of their audit testing/sampling strategies.</v>
      </c>
      <c r="C155" s="44" t="str">
        <f>'3. Programme governance review'!D31</f>
        <v>Improvement opportunity</v>
      </c>
      <c r="D155" s="52">
        <f t="shared" si="6"/>
        <v>1</v>
      </c>
    </row>
    <row r="156" spans="1:4" x14ac:dyDescent="0.35">
      <c r="A156" s="5">
        <f>'3. Programme governance review'!B32</f>
        <v>23</v>
      </c>
      <c r="B156" s="37" t="str">
        <f>'3. Programme governance review'!C32</f>
        <v>The Programme requires auditors to utilise sufficient and appropriate evidence to form their conclusions.</v>
      </c>
      <c r="C156" s="44" t="str">
        <f>'3. Programme governance review'!D32</f>
        <v>Fully addressed</v>
      </c>
      <c r="D156" s="52">
        <f t="shared" si="6"/>
        <v>2</v>
      </c>
    </row>
    <row r="157" spans="1:4" x14ac:dyDescent="0.35">
      <c r="A157" s="5">
        <f>'3. Programme governance review'!B33</f>
        <v>24</v>
      </c>
      <c r="B157" s="37" t="str">
        <f>'3. Programme governance review'!C33</f>
        <v xml:space="preserve">The Programme provides guidance to auditors and companies on the identification and handling of non-conformance findings. This includes guidance - without impairing auditors' professional judgement - on the distinction between major and minor non-conformance (or high, medium or low risks). </v>
      </c>
      <c r="C157" s="44" t="str">
        <f>'3. Programme governance review'!D33</f>
        <v>Fully addressed</v>
      </c>
      <c r="D157" s="52">
        <f t="shared" si="6"/>
        <v>2</v>
      </c>
    </row>
    <row r="158" spans="1:4" x14ac:dyDescent="0.35">
      <c r="A158" s="6"/>
      <c r="B158" s="41" t="str">
        <f>'3. Programme governance review'!C34</f>
        <v>Programme internal governance</v>
      </c>
      <c r="C158" s="36"/>
      <c r="D158" s="57"/>
    </row>
    <row r="159" spans="1:4" x14ac:dyDescent="0.35">
      <c r="A159" s="5">
        <f>'3. Programme governance review'!B35</f>
        <v>25</v>
      </c>
      <c r="B159" s="37" t="str">
        <f>'3. Programme governance review'!C35</f>
        <v xml:space="preserve">The Programme has given consideration to where there could be actual or perceived conflicts of interest between Programme management personnel and companies, and has established processes to manage potential conflicts of interest. </v>
      </c>
      <c r="C159" s="44" t="str">
        <f>'3. Programme governance review'!D35</f>
        <v>Improvement opportunity</v>
      </c>
      <c r="D159" s="52">
        <f t="shared" si="6"/>
        <v>1</v>
      </c>
    </row>
    <row r="160" spans="1:4" x14ac:dyDescent="0.35">
      <c r="A160" s="5">
        <f>'3. Programme governance review'!B36</f>
        <v>26</v>
      </c>
      <c r="B160" s="37" t="str">
        <f>'3. Programme governance review'!C36</f>
        <v>The Programme has documented internal procedures for the vetting of prospective companies and auditors wishing to join or be accredited by the Programme.</v>
      </c>
      <c r="C160" s="44" t="str">
        <f>'3. Programme governance review'!D36</f>
        <v>Fully addressed</v>
      </c>
      <c r="D160" s="52">
        <f t="shared" si="6"/>
        <v>2</v>
      </c>
    </row>
    <row r="161" spans="1:4" x14ac:dyDescent="0.35">
      <c r="A161" s="5">
        <f>'3. Programme governance review'!B37</f>
        <v>27</v>
      </c>
      <c r="B161" s="37" t="str">
        <f>'3. Programme governance review'!C37</f>
        <v xml:space="preserve">Key decisions relating to the management of the Programme, particularly decisions relating to the performance of companies or auditors within the Programme, are internally documented. </v>
      </c>
      <c r="C161" s="44" t="str">
        <f>'3. Programme governance review'!D37</f>
        <v>Fully addressed</v>
      </c>
      <c r="D161" s="52">
        <f t="shared" si="6"/>
        <v>2</v>
      </c>
    </row>
    <row r="162" spans="1:4" x14ac:dyDescent="0.35">
      <c r="A162" s="6"/>
      <c r="B162" s="41" t="str">
        <f>'3. Programme governance review'!C38</f>
        <v>Transparency</v>
      </c>
      <c r="C162" s="36"/>
      <c r="D162" s="57"/>
    </row>
    <row r="163" spans="1:4" x14ac:dyDescent="0.35">
      <c r="A163" s="5">
        <f>'3. Programme governance review'!B39</f>
        <v>28</v>
      </c>
      <c r="B163" s="37" t="str">
        <f>'3. Programme governance review'!C39</f>
        <v>The Programme publicly provides details of its own internal governance structure, staffing, resources and oversight mechanisms.</v>
      </c>
      <c r="C163" s="44" t="str">
        <f>'3. Programme governance review'!D39</f>
        <v>Improvement opportunity</v>
      </c>
      <c r="D163" s="52">
        <f t="shared" si="6"/>
        <v>1</v>
      </c>
    </row>
    <row r="164" spans="1:4" x14ac:dyDescent="0.35">
      <c r="A164" s="5">
        <f>'3. Programme governance review'!B40</f>
        <v>29</v>
      </c>
      <c r="B164" s="37" t="str">
        <f>'3. Programme governance review'!C40</f>
        <v>The Programme maintains an up-to-date, publicly available, list of companies who are currently in conformance with the Programme's requirements.</v>
      </c>
      <c r="C164" s="44" t="str">
        <f>'3. Programme governance review'!D40</f>
        <v>Fully addressed</v>
      </c>
      <c r="D164" s="52">
        <f t="shared" si="6"/>
        <v>2</v>
      </c>
    </row>
    <row r="165" spans="1:4" x14ac:dyDescent="0.35">
      <c r="A165" s="5">
        <f>'3. Programme governance review'!B41</f>
        <v>30</v>
      </c>
      <c r="B165" s="37" t="str">
        <f>'3. Programme governance review'!C41</f>
        <v>The Programme maintains an up-to-date, publicly available, list of companies who have been disqualified/suspended for failure to meet the Programme's requirements.</v>
      </c>
      <c r="C165" s="44" t="str">
        <f>'3. Programme governance review'!D41</f>
        <v>Fully addressed</v>
      </c>
      <c r="D165" s="52">
        <f t="shared" si="6"/>
        <v>2</v>
      </c>
    </row>
    <row r="166" spans="1:4" x14ac:dyDescent="0.35">
      <c r="A166" s="5">
        <f>'3. Programme governance review'!B42</f>
        <v>31</v>
      </c>
      <c r="B166" s="37" t="str">
        <f>'3. Programme governance review'!C42</f>
        <v xml:space="preserve">Programmes proactively encourage transparent disclosure by companies of challenges, identified risks and mitigation plans.  </v>
      </c>
      <c r="C166" s="44" t="str">
        <f>'3. Programme governance review'!D42</f>
        <v>Fully addressed</v>
      </c>
      <c r="D166" s="52">
        <f t="shared" si="6"/>
        <v>2</v>
      </c>
    </row>
    <row r="167" spans="1:4" x14ac:dyDescent="0.35">
      <c r="A167" s="5">
        <f>'3. Programme governance review'!B43</f>
        <v>32</v>
      </c>
      <c r="B167" s="39" t="str">
        <f>'3. Programme governance review'!C43</f>
        <v>The Programme encourages companies to provide sufficient details within their reports to enable performance over time to be measured by external stakeholders.</v>
      </c>
      <c r="C167" s="46" t="str">
        <f>'3. Programme governance review'!D43</f>
        <v>Fully addressed</v>
      </c>
      <c r="D167" s="54">
        <f t="shared" si="6"/>
        <v>2</v>
      </c>
    </row>
    <row r="168" spans="1:4" x14ac:dyDescent="0.35">
      <c r="A168" s="6"/>
      <c r="B168" s="42" t="str">
        <f>'3. Programme governance review'!C44</f>
        <v>Programme aims and objectives</v>
      </c>
      <c r="C168" s="48"/>
      <c r="D168" s="58"/>
    </row>
    <row r="169" spans="1:4" x14ac:dyDescent="0.35">
      <c r="A169" s="5">
        <f>'3. Programme governance review'!B45</f>
        <v>33</v>
      </c>
      <c r="B169" s="37" t="str">
        <f>'3. Programme governance review'!C45</f>
        <v>The Programme has established processes for monitoring and evaluating whether the Programme itself is meeting its own aims and objectives in relation to responsible sourcing practices within the industry sector in which it operates.</v>
      </c>
      <c r="C169" s="44" t="str">
        <f>'3. Programme governance review'!D45</f>
        <v>Fully addressed</v>
      </c>
      <c r="D169" s="52">
        <f t="shared" si="6"/>
        <v>2</v>
      </c>
    </row>
    <row r="170" spans="1:4" x14ac:dyDescent="0.35">
      <c r="A170" s="5">
        <f>'3. Programme governance review'!B46</f>
        <v>34</v>
      </c>
      <c r="B170" s="37" t="str">
        <f>'3. Programme governance review'!C46</f>
        <v>The Programme publicly reports on its evaluations of whether it is meeting its own aims and objectives in relation to responsible sourcing practices.</v>
      </c>
      <c r="C170" s="44" t="str">
        <f>'3. Programme governance review'!D46</f>
        <v>Fully addressed</v>
      </c>
      <c r="D170" s="52">
        <f t="shared" si="6"/>
        <v>2</v>
      </c>
    </row>
    <row r="171" spans="1:4" x14ac:dyDescent="0.35">
      <c r="A171" s="5">
        <f>'3. Programme governance review'!B47</f>
        <v>35</v>
      </c>
      <c r="B171" s="37" t="str">
        <f>'3. Programme governance review'!C47</f>
        <v>The Programme encourages mutual recognition - subject to appropriate quality control - of other responsible sourcing Programmes, both vertically (at different stages of the supply chain) and horizontally (with the same or similar scope).</v>
      </c>
      <c r="C171" s="44" t="str">
        <f>'3. Programme governance review'!D47</f>
        <v>Improvement opportunity</v>
      </c>
      <c r="D171" s="52">
        <f t="shared" si="6"/>
        <v>1</v>
      </c>
    </row>
    <row r="172" spans="1:4" x14ac:dyDescent="0.35">
      <c r="A172" s="7">
        <f>'3. Programme governance review'!B48</f>
        <v>36</v>
      </c>
      <c r="B172" s="43" t="str">
        <f>'3. Programme governance review'!C48</f>
        <v>The Programme actively supports implementation the Appendix on 'Suggested measures to create economic and development opportunities for artisanal and small-scale miners'.</v>
      </c>
      <c r="C172" s="49" t="str">
        <f>'3. Programme governance review'!D48</f>
        <v>Fully addressed</v>
      </c>
      <c r="D172" s="59">
        <f t="shared" si="6"/>
        <v>2</v>
      </c>
    </row>
    <row r="173" spans="1:4" x14ac:dyDescent="0.35">
      <c r="A173" s="12"/>
      <c r="B173" s="12"/>
      <c r="C173" s="15"/>
    </row>
    <row r="174" spans="1:4" x14ac:dyDescent="0.35">
      <c r="A174" s="12"/>
      <c r="B174" s="12"/>
      <c r="C174" s="15"/>
    </row>
    <row r="175" spans="1:4" x14ac:dyDescent="0.35">
      <c r="A175" s="12"/>
      <c r="B175" s="12"/>
      <c r="C175" s="15"/>
    </row>
    <row r="176" spans="1:4" x14ac:dyDescent="0.35">
      <c r="A176" s="12"/>
      <c r="B176" s="12"/>
      <c r="C176" s="15"/>
    </row>
    <row r="177" spans="1:3" x14ac:dyDescent="0.35">
      <c r="A177" s="12"/>
      <c r="B177" s="12"/>
      <c r="C177" s="15"/>
    </row>
    <row r="178" spans="1:3" x14ac:dyDescent="0.35">
      <c r="A178" s="12"/>
      <c r="B178" s="12"/>
      <c r="C178" s="15"/>
    </row>
    <row r="179" spans="1:3" x14ac:dyDescent="0.35">
      <c r="A179" s="12"/>
      <c r="B179" s="12"/>
      <c r="C179" s="15"/>
    </row>
    <row r="180" spans="1:3" x14ac:dyDescent="0.35">
      <c r="A180" s="12"/>
      <c r="B180" s="12"/>
      <c r="C180" s="15"/>
    </row>
    <row r="181" spans="1:3" x14ac:dyDescent="0.35">
      <c r="A181" s="12"/>
      <c r="B181" s="12"/>
      <c r="C181" s="15"/>
    </row>
    <row r="182" spans="1:3" x14ac:dyDescent="0.35">
      <c r="A182" s="12"/>
      <c r="B182" s="12"/>
      <c r="C182" s="15"/>
    </row>
    <row r="183" spans="1:3" x14ac:dyDescent="0.35">
      <c r="A183" s="12"/>
      <c r="B183" s="12"/>
      <c r="C183" s="15"/>
    </row>
    <row r="184" spans="1:3" x14ac:dyDescent="0.35">
      <c r="A184" s="12"/>
      <c r="B184" s="12"/>
      <c r="C184" s="15"/>
    </row>
    <row r="185" spans="1:3" x14ac:dyDescent="0.35">
      <c r="A185" s="12"/>
      <c r="B185" s="12"/>
      <c r="C185" s="15"/>
    </row>
    <row r="186" spans="1:3" x14ac:dyDescent="0.35">
      <c r="A186" s="12"/>
      <c r="B186" s="12"/>
      <c r="C186" s="15"/>
    </row>
    <row r="187" spans="1:3" x14ac:dyDescent="0.35">
      <c r="A187" s="12"/>
      <c r="B187" s="12"/>
      <c r="C187" s="15"/>
    </row>
    <row r="188" spans="1:3" x14ac:dyDescent="0.35">
      <c r="A188" s="12"/>
      <c r="B188" s="12"/>
      <c r="C188" s="15"/>
    </row>
    <row r="189" spans="1:3" x14ac:dyDescent="0.35">
      <c r="A189" s="12"/>
      <c r="B189" s="12"/>
      <c r="C189" s="15"/>
    </row>
  </sheetData>
  <mergeCells count="3">
    <mergeCell ref="C1:D1"/>
    <mergeCell ref="E1:F1"/>
    <mergeCell ref="G1:H1"/>
  </mergeCells>
  <conditionalFormatting sqref="C130:C172">
    <cfRule type="cellIs" dxfId="2" priority="4" operator="equal">
      <formula>$D$55</formula>
    </cfRule>
    <cfRule type="cellIs" dxfId="1" priority="5" operator="equal">
      <formula>$D$54</formula>
    </cfRule>
    <cfRule type="cellIs" dxfId="0" priority="6" operator="equal">
      <formula>$D$53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CA2CB7FF038B43B6F8869DF92868EE" ma:contentTypeVersion="18" ma:contentTypeDescription="Create a new document." ma:contentTypeScope="" ma:versionID="aaa9069b77cc1fd549293024b3b681f5">
  <xsd:schema xmlns:xsd="http://www.w3.org/2001/XMLSchema" xmlns:xs="http://www.w3.org/2001/XMLSchema" xmlns:p="http://schemas.microsoft.com/office/2006/metadata/properties" xmlns:ns2="80f4dd61-1768-458b-bafd-99cb6ea713f3" xmlns:ns3="ef8b3514-c276-4f6d-8fa0-877441040c6a" targetNamespace="http://schemas.microsoft.com/office/2006/metadata/properties" ma:root="true" ma:fieldsID="d7c52c94a8ada5180ce360717dacf65a" ns2:_="" ns3:_="">
    <xsd:import namespace="80f4dd61-1768-458b-bafd-99cb6ea713f3"/>
    <xsd:import namespace="ef8b3514-c276-4f6d-8fa0-877441040c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4dd61-1768-458b-bafd-99cb6ea713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21d4bf8-0945-42fd-b4fb-5bd10de0bd74}" ma:internalName="TaxCatchAll" ma:showField="CatchAllData" ma:web="80f4dd61-1768-458b-bafd-99cb6ea713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8b3514-c276-4f6d-8fa0-877441040c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8db9907-ab27-492f-91f8-89580a154f1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f8b3514-c276-4f6d-8fa0-877441040c6a">
      <Terms xmlns="http://schemas.microsoft.com/office/infopath/2007/PartnerControls"/>
    </lcf76f155ced4ddcb4097134ff3c332f>
    <TaxCatchAll xmlns="80f4dd61-1768-458b-bafd-99cb6ea713f3" xsi:nil="true"/>
  </documentManagement>
</p:properties>
</file>

<file path=customXml/itemProps1.xml><?xml version="1.0" encoding="utf-8"?>
<ds:datastoreItem xmlns:ds="http://schemas.openxmlformats.org/officeDocument/2006/customXml" ds:itemID="{2771D8D0-7205-477F-868A-C9F8F3516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4dd61-1768-458b-bafd-99cb6ea713f3"/>
    <ds:schemaRef ds:uri="ef8b3514-c276-4f6d-8fa0-877441040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AB858-C915-4713-ABC9-64322A7925E7}">
  <ds:schemaRefs>
    <ds:schemaRef ds:uri="http://schemas.microsoft.com/sharepoint/v3/contenttype/forms"/>
  </ds:schemaRefs>
</ds:datastoreItem>
</file>

<file path=customXml/itemProps3.xml><?xml version="1.0" encoding="utf-8"?>
<ds:datastoreItem xmlns:ds="http://schemas.openxmlformats.org/officeDocument/2006/customXml" ds:itemID="{C6FB719A-E368-4747-9BEF-EB5371B8C35A}">
  <ds:schemaRefs>
    <ds:schemaRef ds:uri="http://schemas.microsoft.com/office/2006/metadata/properties"/>
    <ds:schemaRef ds:uri="http://schemas.microsoft.com/office/infopath/2007/PartnerControls"/>
    <ds:schemaRef ds:uri="ef8b3514-c276-4f6d-8fa0-877441040c6a"/>
    <ds:schemaRef ds:uri="80f4dd61-1768-458b-bafd-99cb6ea713f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1. Programme scope</vt:lpstr>
      <vt:lpstr>2. Alignment Assessment</vt:lpstr>
      <vt:lpstr>3. Programme governance review</vt:lpstr>
      <vt:lpstr>4. Reference documents</vt:lpstr>
      <vt:lpstr>5. Results and charts</vt:lpstr>
      <vt:lpstr>Scoring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Due-Diligence-Alignment-Assessment-Tool</dc:title>
  <dc:creator>Andrew Britton</dc:creator>
  <dc:description/>
  <cp:lastModifiedBy>Fatou Faye</cp:lastModifiedBy>
  <cp:lastPrinted>2018-03-01T15:06:32Z</cp:lastPrinted>
  <dcterms:created xsi:type="dcterms:W3CDTF">2016-03-08T10:54:46Z</dcterms:created>
  <dcterms:modified xsi:type="dcterms:W3CDTF">2023-06-07T16:50:46Z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0x0101009ACA2CB7FF038B43B6F8869DF92868EE</vt:lpwstr>
  </property>
  <property fmtid="{D5CDD505-2E9C-101B-9397-08002B2CF9AE}" pid="3" name="MediaServiceImageTags">
    <vt:lpwstr/>
  </property>
</Properties>
</file>